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a\Desktop\Lea\RVI IZVRŠENJE\izvršenje 12-2025\"/>
    </mc:Choice>
  </mc:AlternateContent>
  <xr:revisionPtr revIDLastSave="0" documentId="13_ncr:1_{FE580CB7-13CF-402B-BF78-0DD1460612D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ŽETAK" sheetId="1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9" r:id="rId5"/>
    <sheet name="Račun financiranja po izvorima" sheetId="10" r:id="rId6"/>
    <sheet name="POSEBNI DIO" sheetId="7" r:id="rId7"/>
  </sheets>
  <definedNames>
    <definedName name="_xlnm._FilterDatabase" localSheetId="6" hidden="1">'POSEBNI DIO'!$A$11:$I$345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F14" i="1" l="1"/>
  <c r="F11" i="1"/>
  <c r="F9" i="1"/>
  <c r="L29" i="1" l="1"/>
  <c r="L32" i="1"/>
  <c r="L28" i="1"/>
  <c r="L21" i="1"/>
  <c r="L22" i="1"/>
  <c r="L20" i="1"/>
  <c r="L10" i="1"/>
  <c r="L12" i="1"/>
  <c r="L13" i="1"/>
  <c r="K29" i="1"/>
  <c r="K32" i="1"/>
  <c r="K28" i="1"/>
  <c r="K21" i="1"/>
  <c r="K22" i="1"/>
  <c r="K20" i="1"/>
  <c r="K10" i="1"/>
  <c r="K12" i="1"/>
  <c r="K13" i="1"/>
  <c r="H57" i="3"/>
  <c r="H58" i="3"/>
  <c r="H59" i="3"/>
  <c r="H61" i="3"/>
  <c r="H63" i="3"/>
  <c r="H64" i="3"/>
  <c r="H65" i="3"/>
  <c r="H68" i="3"/>
  <c r="H69" i="3"/>
  <c r="H70" i="3"/>
  <c r="H71" i="3"/>
  <c r="H73" i="3"/>
  <c r="H74" i="3"/>
  <c r="H75" i="3"/>
  <c r="H76" i="3"/>
  <c r="H77" i="3"/>
  <c r="H78" i="3"/>
  <c r="H80" i="3"/>
  <c r="H81" i="3"/>
  <c r="H82" i="3"/>
  <c r="H83" i="3"/>
  <c r="H84" i="3"/>
  <c r="H85" i="3"/>
  <c r="H86" i="3"/>
  <c r="H87" i="3"/>
  <c r="H88" i="3"/>
  <c r="H90" i="3"/>
  <c r="H92" i="3"/>
  <c r="H93" i="3"/>
  <c r="H94" i="3"/>
  <c r="H95" i="3"/>
  <c r="H96" i="3"/>
  <c r="H97" i="3"/>
  <c r="H100" i="3"/>
  <c r="H101" i="3"/>
  <c r="H104" i="3"/>
  <c r="H107" i="3"/>
  <c r="H110" i="3"/>
  <c r="H111" i="3"/>
  <c r="H115" i="3"/>
  <c r="H117" i="3"/>
  <c r="H118" i="3"/>
  <c r="H119" i="3"/>
  <c r="H120" i="3"/>
  <c r="H122" i="3"/>
  <c r="H123" i="3"/>
  <c r="H124" i="3"/>
  <c r="H125" i="3"/>
  <c r="H15" i="3"/>
  <c r="H17" i="3"/>
  <c r="H18" i="3"/>
  <c r="H20" i="3"/>
  <c r="H21" i="3"/>
  <c r="H23" i="3"/>
  <c r="H25" i="3"/>
  <c r="H26" i="3"/>
  <c r="H27" i="3"/>
  <c r="H30" i="3"/>
  <c r="H33" i="3"/>
  <c r="H36" i="3"/>
  <c r="H37" i="3"/>
  <c r="H39" i="3"/>
  <c r="H42" i="3"/>
  <c r="H43" i="3"/>
  <c r="H44" i="3"/>
  <c r="H45" i="3"/>
  <c r="H47" i="3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32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11" i="8"/>
  <c r="G12" i="5"/>
  <c r="G13" i="5"/>
  <c r="G14" i="5"/>
  <c r="G15" i="5"/>
  <c r="G16" i="5"/>
  <c r="G11" i="5"/>
  <c r="H13" i="5" l="1"/>
  <c r="H14" i="5"/>
  <c r="H15" i="5"/>
  <c r="H16" i="5"/>
  <c r="B12" i="5" l="1"/>
  <c r="B11" i="5" s="1"/>
  <c r="F12" i="5" l="1"/>
  <c r="D114" i="3"/>
  <c r="F56" i="3"/>
  <c r="F60" i="3"/>
  <c r="F62" i="3"/>
  <c r="F67" i="3"/>
  <c r="F72" i="3"/>
  <c r="F79" i="3"/>
  <c r="F89" i="3"/>
  <c r="F91" i="3"/>
  <c r="F106" i="3"/>
  <c r="F105" i="3" s="1"/>
  <c r="F109" i="3"/>
  <c r="F108" i="3" s="1"/>
  <c r="F116" i="3"/>
  <c r="D116" i="3"/>
  <c r="F121" i="3"/>
  <c r="F113" i="3" s="1"/>
  <c r="F112" i="3" s="1"/>
  <c r="I104" i="3"/>
  <c r="F55" i="3" l="1"/>
  <c r="F66" i="3"/>
  <c r="F11" i="5"/>
  <c r="G103" i="3"/>
  <c r="G91" i="3"/>
  <c r="G79" i="3"/>
  <c r="G72" i="3"/>
  <c r="G67" i="3"/>
  <c r="G56" i="3"/>
  <c r="G60" i="3"/>
  <c r="G62" i="3"/>
  <c r="G89" i="3"/>
  <c r="G99" i="3"/>
  <c r="G106" i="3"/>
  <c r="G109" i="3"/>
  <c r="G114" i="3"/>
  <c r="G116" i="3"/>
  <c r="G121" i="3"/>
  <c r="I57" i="3"/>
  <c r="I58" i="3"/>
  <c r="I61" i="3"/>
  <c r="I63" i="3"/>
  <c r="I64" i="3"/>
  <c r="I65" i="3"/>
  <c r="I68" i="3"/>
  <c r="I69" i="3"/>
  <c r="I70" i="3"/>
  <c r="I71" i="3"/>
  <c r="I73" i="3"/>
  <c r="I74" i="3"/>
  <c r="I75" i="3"/>
  <c r="I76" i="3"/>
  <c r="I77" i="3"/>
  <c r="I78" i="3"/>
  <c r="I80" i="3"/>
  <c r="I81" i="3"/>
  <c r="I82" i="3"/>
  <c r="I83" i="3"/>
  <c r="I84" i="3"/>
  <c r="I85" i="3"/>
  <c r="I86" i="3"/>
  <c r="I87" i="3"/>
  <c r="I88" i="3"/>
  <c r="I90" i="3"/>
  <c r="I91" i="3"/>
  <c r="I92" i="3"/>
  <c r="I93" i="3"/>
  <c r="I94" i="3"/>
  <c r="I95" i="3"/>
  <c r="I96" i="3"/>
  <c r="I97" i="3"/>
  <c r="I100" i="3"/>
  <c r="I101" i="3"/>
  <c r="I107" i="3"/>
  <c r="I110" i="3"/>
  <c r="I111" i="3"/>
  <c r="I115" i="3"/>
  <c r="I117" i="3"/>
  <c r="I118" i="3"/>
  <c r="I119" i="3"/>
  <c r="I120" i="3"/>
  <c r="I122" i="3"/>
  <c r="I123" i="3"/>
  <c r="I125" i="3"/>
  <c r="C56" i="3"/>
  <c r="C60" i="3"/>
  <c r="C62" i="3"/>
  <c r="C67" i="3"/>
  <c r="C72" i="3"/>
  <c r="C79" i="3"/>
  <c r="C89" i="3"/>
  <c r="C91" i="3"/>
  <c r="C99" i="3"/>
  <c r="C98" i="3" s="1"/>
  <c r="C106" i="3"/>
  <c r="C105" i="3" s="1"/>
  <c r="C109" i="3"/>
  <c r="C108" i="3" s="1"/>
  <c r="C116" i="3"/>
  <c r="C121" i="3"/>
  <c r="F99" i="3"/>
  <c r="F124" i="3"/>
  <c r="I124" i="3" s="1"/>
  <c r="I15" i="3"/>
  <c r="I17" i="3"/>
  <c r="I18" i="3"/>
  <c r="I20" i="3"/>
  <c r="I21" i="3"/>
  <c r="I23" i="3"/>
  <c r="I25" i="3"/>
  <c r="I26" i="3"/>
  <c r="I27" i="3"/>
  <c r="I30" i="3"/>
  <c r="I33" i="3"/>
  <c r="I36" i="3"/>
  <c r="I37" i="3"/>
  <c r="I39" i="3"/>
  <c r="I42" i="3"/>
  <c r="I43" i="3"/>
  <c r="I44" i="3"/>
  <c r="I45" i="3"/>
  <c r="I47" i="3"/>
  <c r="C14" i="3"/>
  <c r="C16" i="3"/>
  <c r="C19" i="3"/>
  <c r="C22" i="3"/>
  <c r="C24" i="3"/>
  <c r="C29" i="3"/>
  <c r="C28" i="3" s="1"/>
  <c r="C32" i="3"/>
  <c r="C31" i="3" s="1"/>
  <c r="C35" i="3"/>
  <c r="C38" i="3"/>
  <c r="C41" i="3"/>
  <c r="C40" i="3" s="1"/>
  <c r="I114" i="3" l="1"/>
  <c r="H114" i="3"/>
  <c r="I121" i="3"/>
  <c r="H121" i="3"/>
  <c r="I116" i="3"/>
  <c r="H116" i="3"/>
  <c r="I109" i="3"/>
  <c r="H109" i="3"/>
  <c r="I106" i="3"/>
  <c r="H106" i="3"/>
  <c r="I103" i="3"/>
  <c r="H103" i="3"/>
  <c r="G98" i="3"/>
  <c r="H98" i="3" s="1"/>
  <c r="H99" i="3"/>
  <c r="I89" i="3"/>
  <c r="H89" i="3"/>
  <c r="H72" i="3"/>
  <c r="I67" i="3"/>
  <c r="H67" i="3"/>
  <c r="I79" i="3"/>
  <c r="H79" i="3"/>
  <c r="H91" i="3"/>
  <c r="I62" i="3"/>
  <c r="H62" i="3"/>
  <c r="I60" i="3"/>
  <c r="H60" i="3"/>
  <c r="H56" i="3"/>
  <c r="I99" i="3"/>
  <c r="F98" i="3"/>
  <c r="F54" i="3" s="1"/>
  <c r="F53" i="3" s="1"/>
  <c r="G102" i="3"/>
  <c r="I98" i="3"/>
  <c r="G55" i="3"/>
  <c r="H55" i="3" s="1"/>
  <c r="C13" i="3"/>
  <c r="G113" i="3"/>
  <c r="G66" i="3"/>
  <c r="H66" i="3" s="1"/>
  <c r="C55" i="3"/>
  <c r="I56" i="3"/>
  <c r="G105" i="3"/>
  <c r="C34" i="3"/>
  <c r="C12" i="3" s="1"/>
  <c r="C11" i="3" s="1"/>
  <c r="C113" i="3"/>
  <c r="C112" i="3" s="1"/>
  <c r="C66" i="3"/>
  <c r="G108" i="3"/>
  <c r="I66" i="3"/>
  <c r="I72" i="3"/>
  <c r="E24" i="3"/>
  <c r="G24" i="3"/>
  <c r="G35" i="3"/>
  <c r="H35" i="3" s="1"/>
  <c r="G41" i="3"/>
  <c r="H41" i="3" s="1"/>
  <c r="I113" i="3" l="1"/>
  <c r="H113" i="3"/>
  <c r="I108" i="3"/>
  <c r="H108" i="3"/>
  <c r="I105" i="3"/>
  <c r="H105" i="3"/>
  <c r="I102" i="3"/>
  <c r="H102" i="3"/>
  <c r="I24" i="3"/>
  <c r="H24" i="3"/>
  <c r="G54" i="3"/>
  <c r="H54" i="3" s="1"/>
  <c r="I55" i="3"/>
  <c r="C54" i="3"/>
  <c r="C53" i="3" s="1"/>
  <c r="G40" i="3"/>
  <c r="E15" i="3"/>
  <c r="E17" i="3"/>
  <c r="E20" i="3"/>
  <c r="E21" i="3"/>
  <c r="E23" i="3"/>
  <c r="E30" i="3"/>
  <c r="E33" i="3"/>
  <c r="E37" i="3"/>
  <c r="E39" i="3"/>
  <c r="E42" i="3"/>
  <c r="E47" i="3"/>
  <c r="F46" i="3"/>
  <c r="F41" i="3"/>
  <c r="I41" i="3" s="1"/>
  <c r="F38" i="3"/>
  <c r="F35" i="3"/>
  <c r="I35" i="3" s="1"/>
  <c r="F32" i="3"/>
  <c r="F29" i="3"/>
  <c r="F22" i="3"/>
  <c r="F19" i="3"/>
  <c r="F16" i="3"/>
  <c r="F14" i="3"/>
  <c r="F12" i="3"/>
  <c r="F11" i="3" s="1"/>
  <c r="G19" i="3"/>
  <c r="G22" i="3"/>
  <c r="H22" i="3" s="1"/>
  <c r="G14" i="3"/>
  <c r="H14" i="3" s="1"/>
  <c r="G16" i="3"/>
  <c r="H16" i="3" s="1"/>
  <c r="G29" i="3"/>
  <c r="H29" i="3" s="1"/>
  <c r="G32" i="3"/>
  <c r="H32" i="3" s="1"/>
  <c r="G38" i="3"/>
  <c r="H38" i="3" s="1"/>
  <c r="G46" i="3"/>
  <c r="H46" i="3" s="1"/>
  <c r="J9" i="1"/>
  <c r="J11" i="1"/>
  <c r="H46" i="8"/>
  <c r="H44" i="8"/>
  <c r="H43" i="8"/>
  <c r="H42" i="8"/>
  <c r="H40" i="8"/>
  <c r="H39" i="8"/>
  <c r="H37" i="8"/>
  <c r="H36" i="8"/>
  <c r="H34" i="8"/>
  <c r="H25" i="8"/>
  <c r="H23" i="8"/>
  <c r="H22" i="8"/>
  <c r="H21" i="8"/>
  <c r="H19" i="8"/>
  <c r="H18" i="8"/>
  <c r="H16" i="8"/>
  <c r="H15" i="8"/>
  <c r="H13" i="8"/>
  <c r="B45" i="8"/>
  <c r="B41" i="8"/>
  <c r="B38" i="8"/>
  <c r="B35" i="8"/>
  <c r="B33" i="8"/>
  <c r="B12" i="8"/>
  <c r="B14" i="8"/>
  <c r="B17" i="8"/>
  <c r="B20" i="8"/>
  <c r="B24" i="8"/>
  <c r="L11" i="1" l="1"/>
  <c r="L9" i="1"/>
  <c r="I40" i="3"/>
  <c r="H40" i="3"/>
  <c r="I19" i="3"/>
  <c r="H19" i="3"/>
  <c r="B32" i="8"/>
  <c r="I14" i="3"/>
  <c r="I22" i="3"/>
  <c r="G34" i="3"/>
  <c r="I38" i="3"/>
  <c r="G31" i="3"/>
  <c r="I32" i="3"/>
  <c r="G28" i="3"/>
  <c r="I29" i="3"/>
  <c r="I46" i="3"/>
  <c r="I16" i="3"/>
  <c r="G13" i="3"/>
  <c r="J14" i="1"/>
  <c r="B11" i="8"/>
  <c r="F41" i="8"/>
  <c r="E45" i="8"/>
  <c r="E41" i="8"/>
  <c r="E38" i="8"/>
  <c r="E35" i="8"/>
  <c r="E33" i="8"/>
  <c r="E24" i="8"/>
  <c r="E20" i="8"/>
  <c r="E17" i="8"/>
  <c r="E14" i="8"/>
  <c r="E12" i="8"/>
  <c r="L14" i="1" l="1"/>
  <c r="I28" i="3"/>
  <c r="H28" i="3"/>
  <c r="I13" i="3"/>
  <c r="H13" i="3"/>
  <c r="I34" i="3"/>
  <c r="H34" i="3"/>
  <c r="I31" i="3"/>
  <c r="H31" i="3"/>
  <c r="H41" i="8"/>
  <c r="E32" i="8"/>
  <c r="E11" i="8"/>
  <c r="I345" i="7"/>
  <c r="I341" i="7"/>
  <c r="I340" i="7"/>
  <c r="I338" i="7"/>
  <c r="I337" i="7"/>
  <c r="I331" i="7"/>
  <c r="I328" i="7"/>
  <c r="I327" i="7"/>
  <c r="I326" i="7"/>
  <c r="I325" i="7"/>
  <c r="I324" i="7"/>
  <c r="I320" i="7"/>
  <c r="I314" i="7"/>
  <c r="I313" i="7"/>
  <c r="I312" i="7"/>
  <c r="I309" i="7"/>
  <c r="I306" i="7"/>
  <c r="I305" i="7"/>
  <c r="I303" i="7"/>
  <c r="I302" i="7"/>
  <c r="I301" i="7"/>
  <c r="I299" i="7"/>
  <c r="I297" i="7"/>
  <c r="I296" i="7"/>
  <c r="I295" i="7"/>
  <c r="I294" i="7"/>
  <c r="I293" i="7"/>
  <c r="I291" i="7"/>
  <c r="I290" i="7"/>
  <c r="I289" i="7"/>
  <c r="I287" i="7"/>
  <c r="I286" i="7"/>
  <c r="I280" i="7"/>
  <c r="I275" i="7"/>
  <c r="I274" i="7"/>
  <c r="I273" i="7"/>
  <c r="I272" i="7"/>
  <c r="I271" i="7"/>
  <c r="I270" i="7"/>
  <c r="I269" i="7"/>
  <c r="I266" i="7"/>
  <c r="I265" i="7"/>
  <c r="I264" i="7"/>
  <c r="I263" i="7"/>
  <c r="I261" i="7"/>
  <c r="I260" i="7"/>
  <c r="I259" i="7"/>
  <c r="I258" i="7"/>
  <c r="I256" i="7"/>
  <c r="I250" i="7"/>
  <c r="I249" i="7"/>
  <c r="I247" i="7"/>
  <c r="I245" i="7"/>
  <c r="I243" i="7"/>
  <c r="I242" i="7"/>
  <c r="I240" i="7"/>
  <c r="I237" i="7"/>
  <c r="I236" i="7"/>
  <c r="I235" i="7"/>
  <c r="I233" i="7"/>
  <c r="I231" i="7"/>
  <c r="I230" i="7"/>
  <c r="I229" i="7"/>
  <c r="I222" i="7"/>
  <c r="I221" i="7"/>
  <c r="I220" i="7"/>
  <c r="I219" i="7"/>
  <c r="I218" i="7"/>
  <c r="I217" i="7"/>
  <c r="I215" i="7"/>
  <c r="I214" i="7"/>
  <c r="I213" i="7"/>
  <c r="I212" i="7"/>
  <c r="I211" i="7"/>
  <c r="I209" i="7"/>
  <c r="I208" i="7"/>
  <c r="I207" i="7"/>
  <c r="I206" i="7"/>
  <c r="I204" i="7"/>
  <c r="I203" i="7"/>
  <c r="I202" i="7"/>
  <c r="I201" i="7"/>
  <c r="I200" i="7"/>
  <c r="I194" i="7"/>
  <c r="I193" i="7"/>
  <c r="I192" i="7"/>
  <c r="I190" i="7"/>
  <c r="I189" i="7"/>
  <c r="I188" i="7"/>
  <c r="I182" i="7"/>
  <c r="I179" i="7"/>
  <c r="I176" i="7"/>
  <c r="I175" i="7"/>
  <c r="I172" i="7"/>
  <c r="I171" i="7"/>
  <c r="I170" i="7"/>
  <c r="I169" i="7"/>
  <c r="I167" i="7"/>
  <c r="I165" i="7"/>
  <c r="I164" i="7"/>
  <c r="I163" i="7"/>
  <c r="I162" i="7"/>
  <c r="I161" i="7"/>
  <c r="I160" i="7"/>
  <c r="I159" i="7"/>
  <c r="I158" i="7"/>
  <c r="I157" i="7"/>
  <c r="I155" i="7"/>
  <c r="I154" i="7"/>
  <c r="I153" i="7"/>
  <c r="I152" i="7"/>
  <c r="I151" i="7"/>
  <c r="I150" i="7"/>
  <c r="I148" i="7"/>
  <c r="I147" i="7"/>
  <c r="I146" i="7"/>
  <c r="I145" i="7"/>
  <c r="I142" i="7"/>
  <c r="I141" i="7"/>
  <c r="I139" i="7"/>
  <c r="I137" i="7"/>
  <c r="I129" i="7"/>
  <c r="I127" i="7"/>
  <c r="I126" i="7"/>
  <c r="I125" i="7"/>
  <c r="I124" i="7"/>
  <c r="I123" i="7"/>
  <c r="I122" i="7"/>
  <c r="I120" i="7"/>
  <c r="I116" i="7"/>
  <c r="I109" i="7"/>
  <c r="I108" i="7"/>
  <c r="I105" i="7"/>
  <c r="I103" i="7"/>
  <c r="I101" i="7"/>
  <c r="I95" i="7"/>
  <c r="I94" i="7"/>
  <c r="I91" i="7"/>
  <c r="I89" i="7"/>
  <c r="I87" i="7"/>
  <c r="I82" i="7"/>
  <c r="I81" i="7"/>
  <c r="I78" i="7"/>
  <c r="I76" i="7"/>
  <c r="I74" i="7"/>
  <c r="I68" i="7"/>
  <c r="I66" i="7"/>
  <c r="I65" i="7"/>
  <c r="I62" i="7"/>
  <c r="I61" i="7"/>
  <c r="I60" i="7"/>
  <c r="I59" i="7"/>
  <c r="I58" i="7"/>
  <c r="I57" i="7"/>
  <c r="I54" i="7"/>
  <c r="I52" i="7"/>
  <c r="I46" i="7"/>
  <c r="I43" i="7"/>
  <c r="I42" i="7"/>
  <c r="I41" i="7"/>
  <c r="I40" i="7"/>
  <c r="I38" i="7"/>
  <c r="I37" i="7"/>
  <c r="I36" i="7"/>
  <c r="I35" i="7"/>
  <c r="I34" i="7"/>
  <c r="I33" i="7"/>
  <c r="I32" i="7"/>
  <c r="I30" i="7"/>
  <c r="I29" i="7"/>
  <c r="I28" i="7"/>
  <c r="I27" i="7"/>
  <c r="I26" i="7"/>
  <c r="I24" i="7"/>
  <c r="I23" i="7"/>
  <c r="I22" i="7"/>
  <c r="I21" i="7"/>
  <c r="I19" i="7"/>
  <c r="H339" i="7" l="1"/>
  <c r="I339" i="7" s="1"/>
  <c r="H336" i="7"/>
  <c r="H344" i="7"/>
  <c r="O343" i="7"/>
  <c r="N343" i="7"/>
  <c r="M343" i="7"/>
  <c r="L343" i="7"/>
  <c r="K343" i="7"/>
  <c r="O335" i="7"/>
  <c r="N335" i="7"/>
  <c r="M335" i="7"/>
  <c r="L335" i="7"/>
  <c r="K335" i="7"/>
  <c r="G334" i="7"/>
  <c r="G333" i="7"/>
  <c r="G332" i="7"/>
  <c r="H228" i="7"/>
  <c r="I228" i="7" s="1"/>
  <c r="H319" i="7"/>
  <c r="H330" i="7"/>
  <c r="H308" i="7"/>
  <c r="H298" i="7"/>
  <c r="I298" i="7" s="1"/>
  <c r="H292" i="7"/>
  <c r="H288" i="7"/>
  <c r="I288" i="7" s="1"/>
  <c r="H285" i="7"/>
  <c r="I285" i="7" s="1"/>
  <c r="H239" i="7"/>
  <c r="I239" i="7" s="1"/>
  <c r="H234" i="7"/>
  <c r="H232" i="7"/>
  <c r="I232" i="7" s="1"/>
  <c r="H279" i="7"/>
  <c r="H244" i="7"/>
  <c r="I244" i="7" s="1"/>
  <c r="H241" i="7"/>
  <c r="I241" i="7" s="1"/>
  <c r="H248" i="7"/>
  <c r="I248" i="7" s="1"/>
  <c r="H246" i="7"/>
  <c r="I246" i="7" s="1"/>
  <c r="J196" i="7"/>
  <c r="K196" i="7"/>
  <c r="L196" i="7"/>
  <c r="M196" i="7"/>
  <c r="N196" i="7"/>
  <c r="O196" i="7"/>
  <c r="F198" i="7"/>
  <c r="F197" i="7" s="1"/>
  <c r="F196" i="7" s="1"/>
  <c r="F132" i="7" s="1"/>
  <c r="G198" i="7"/>
  <c r="G197" i="7" s="1"/>
  <c r="H210" i="7"/>
  <c r="I210" i="7" s="1"/>
  <c r="H205" i="7"/>
  <c r="I205" i="7" s="1"/>
  <c r="H199" i="7"/>
  <c r="I199" i="7" s="1"/>
  <c r="F186" i="7"/>
  <c r="G186" i="7"/>
  <c r="H187" i="7"/>
  <c r="I187" i="7" s="1"/>
  <c r="H191" i="7"/>
  <c r="I191" i="7" s="1"/>
  <c r="J133" i="7"/>
  <c r="K133" i="7"/>
  <c r="L133" i="7"/>
  <c r="M133" i="7"/>
  <c r="N133" i="7"/>
  <c r="O133" i="7"/>
  <c r="H168" i="7"/>
  <c r="I168" i="7" s="1"/>
  <c r="H144" i="7"/>
  <c r="H149" i="7"/>
  <c r="H156" i="7"/>
  <c r="H181" i="7"/>
  <c r="H178" i="7"/>
  <c r="H174" i="7"/>
  <c r="H166" i="7"/>
  <c r="I166" i="7" s="1"/>
  <c r="J156" i="7"/>
  <c r="K156" i="7"/>
  <c r="L156" i="7"/>
  <c r="M156" i="7"/>
  <c r="N156" i="7"/>
  <c r="O156" i="7"/>
  <c r="H140" i="7"/>
  <c r="I140" i="7" s="1"/>
  <c r="H138" i="7"/>
  <c r="I138" i="7" s="1"/>
  <c r="H136" i="7"/>
  <c r="I136" i="7" s="1"/>
  <c r="H255" i="7"/>
  <c r="I255" i="7" s="1"/>
  <c r="H257" i="7"/>
  <c r="I257" i="7" s="1"/>
  <c r="H262" i="7"/>
  <c r="I262" i="7" s="1"/>
  <c r="H115" i="7"/>
  <c r="G112" i="7"/>
  <c r="F112" i="7" s="1"/>
  <c r="H128" i="7"/>
  <c r="H121" i="7"/>
  <c r="H119" i="7"/>
  <c r="K117" i="7"/>
  <c r="L117" i="7"/>
  <c r="M117" i="7"/>
  <c r="N117" i="7"/>
  <c r="O117" i="7"/>
  <c r="H100" i="7"/>
  <c r="H102" i="7"/>
  <c r="H104" i="7"/>
  <c r="H107" i="7"/>
  <c r="J69" i="7"/>
  <c r="H93" i="7"/>
  <c r="H86" i="7"/>
  <c r="H88" i="7"/>
  <c r="H90" i="7"/>
  <c r="F80" i="7"/>
  <c r="F79" i="7" s="1"/>
  <c r="G80" i="7"/>
  <c r="G79" i="7" s="1"/>
  <c r="H80" i="7"/>
  <c r="F72" i="7"/>
  <c r="H73" i="7"/>
  <c r="H75" i="7"/>
  <c r="H77" i="7"/>
  <c r="H64" i="7"/>
  <c r="H67" i="7"/>
  <c r="G18" i="7"/>
  <c r="H20" i="7"/>
  <c r="H25" i="7"/>
  <c r="H31" i="7"/>
  <c r="H39" i="7"/>
  <c r="H45" i="7"/>
  <c r="H51" i="7"/>
  <c r="H53" i="7"/>
  <c r="G319" i="7"/>
  <c r="G329" i="7"/>
  <c r="F292" i="7"/>
  <c r="G292" i="7"/>
  <c r="F300" i="7"/>
  <c r="G300" i="7"/>
  <c r="I300" i="7" s="1"/>
  <c r="G279" i="7"/>
  <c r="F226" i="7"/>
  <c r="F225" i="7" s="1"/>
  <c r="F224" i="7" s="1"/>
  <c r="F223" i="7" s="1"/>
  <c r="F234" i="7"/>
  <c r="G234" i="7"/>
  <c r="F144" i="7"/>
  <c r="G144" i="7"/>
  <c r="F149" i="7"/>
  <c r="G149" i="7"/>
  <c r="F156" i="7"/>
  <c r="G156" i="7"/>
  <c r="G128" i="7"/>
  <c r="G121" i="7"/>
  <c r="G107" i="7"/>
  <c r="G100" i="7"/>
  <c r="G102" i="7"/>
  <c r="G104" i="7"/>
  <c r="G93" i="7"/>
  <c r="G86" i="7"/>
  <c r="G88" i="7"/>
  <c r="G90" i="7"/>
  <c r="G73" i="7"/>
  <c r="G75" i="7"/>
  <c r="G77" i="7"/>
  <c r="G67" i="7"/>
  <c r="G51" i="7"/>
  <c r="G53" i="7"/>
  <c r="G45" i="7"/>
  <c r="F39" i="7"/>
  <c r="G39" i="7"/>
  <c r="F31" i="7"/>
  <c r="G31" i="7"/>
  <c r="F25" i="7"/>
  <c r="G25" i="7"/>
  <c r="F20" i="7"/>
  <c r="G20" i="7"/>
  <c r="J20" i="7"/>
  <c r="K20" i="7"/>
  <c r="L20" i="7"/>
  <c r="M20" i="7"/>
  <c r="N20" i="7"/>
  <c r="O20" i="7"/>
  <c r="I90" i="7" l="1"/>
  <c r="I128" i="7"/>
  <c r="I149" i="7"/>
  <c r="I31" i="7"/>
  <c r="I67" i="7"/>
  <c r="I73" i="7"/>
  <c r="I102" i="7"/>
  <c r="I121" i="7"/>
  <c r="H92" i="7"/>
  <c r="I92" i="7" s="1"/>
  <c r="I93" i="7"/>
  <c r="I156" i="7"/>
  <c r="I51" i="7"/>
  <c r="H63" i="7"/>
  <c r="H307" i="7"/>
  <c r="I307" i="7" s="1"/>
  <c r="I308" i="7"/>
  <c r="H44" i="7"/>
  <c r="I45" i="7"/>
  <c r="I20" i="7"/>
  <c r="I77" i="7"/>
  <c r="H79" i="7"/>
  <c r="I79" i="7" s="1"/>
  <c r="I80" i="7"/>
  <c r="I88" i="7"/>
  <c r="H106" i="7"/>
  <c r="I106" i="7" s="1"/>
  <c r="I107" i="7"/>
  <c r="H177" i="7"/>
  <c r="I177" i="7" s="1"/>
  <c r="I178" i="7"/>
  <c r="I144" i="7"/>
  <c r="H329" i="7"/>
  <c r="I330" i="7"/>
  <c r="H343" i="7"/>
  <c r="I344" i="7"/>
  <c r="I53" i="7"/>
  <c r="I25" i="7"/>
  <c r="I100" i="7"/>
  <c r="H173" i="7"/>
  <c r="I173" i="7" s="1"/>
  <c r="I174" i="7"/>
  <c r="H278" i="7"/>
  <c r="I279" i="7"/>
  <c r="I39" i="7"/>
  <c r="I75" i="7"/>
  <c r="I86" i="7"/>
  <c r="I104" i="7"/>
  <c r="H118" i="7"/>
  <c r="H114" i="7"/>
  <c r="I115" i="7"/>
  <c r="H180" i="7"/>
  <c r="I180" i="7" s="1"/>
  <c r="I181" i="7"/>
  <c r="I234" i="7"/>
  <c r="I292" i="7"/>
  <c r="H318" i="7"/>
  <c r="I319" i="7"/>
  <c r="H335" i="7"/>
  <c r="I335" i="7" s="1"/>
  <c r="I336" i="7"/>
  <c r="H227" i="7"/>
  <c r="I227" i="7" s="1"/>
  <c r="H284" i="7"/>
  <c r="H238" i="7"/>
  <c r="H186" i="7"/>
  <c r="H198" i="7"/>
  <c r="H135" i="7"/>
  <c r="I135" i="7" s="1"/>
  <c r="H254" i="7"/>
  <c r="G143" i="7"/>
  <c r="G134" i="7" s="1"/>
  <c r="G133" i="7" s="1"/>
  <c r="F143" i="7"/>
  <c r="F134" i="7" s="1"/>
  <c r="H143" i="7"/>
  <c r="H50" i="7"/>
  <c r="F71" i="7"/>
  <c r="H85" i="7"/>
  <c r="H99" i="7"/>
  <c r="G72" i="7"/>
  <c r="G71" i="7" s="1"/>
  <c r="H72" i="7"/>
  <c r="G14" i="1"/>
  <c r="J12" i="7"/>
  <c r="K12" i="7"/>
  <c r="L12" i="7"/>
  <c r="M12" i="7"/>
  <c r="N12" i="7"/>
  <c r="O12" i="7"/>
  <c r="F318" i="7"/>
  <c r="G268" i="7"/>
  <c r="G226" i="7"/>
  <c r="G225" i="7" s="1"/>
  <c r="G224" i="7" s="1"/>
  <c r="G223" i="7" s="1"/>
  <c r="G216" i="7"/>
  <c r="G185" i="7"/>
  <c r="G184" i="7" s="1"/>
  <c r="G183" i="7" s="1"/>
  <c r="F127" i="7"/>
  <c r="F126" i="7"/>
  <c r="F125" i="7"/>
  <c r="F124" i="7"/>
  <c r="F123" i="7"/>
  <c r="F120" i="7"/>
  <c r="F106" i="7"/>
  <c r="F99" i="7"/>
  <c r="F92" i="7"/>
  <c r="F60" i="7"/>
  <c r="F59" i="7"/>
  <c r="F58" i="7"/>
  <c r="F57" i="7"/>
  <c r="F50" i="7"/>
  <c r="G119" i="7"/>
  <c r="G118" i="7" s="1"/>
  <c r="G253" i="7"/>
  <c r="G252" i="7"/>
  <c r="G278" i="7"/>
  <c r="E277" i="7"/>
  <c r="E276" i="7" s="1"/>
  <c r="G276" i="7" s="1"/>
  <c r="K252" i="7"/>
  <c r="L252" i="7"/>
  <c r="M252" i="7"/>
  <c r="N252" i="7"/>
  <c r="O252" i="7"/>
  <c r="G317" i="7"/>
  <c r="G316" i="7" s="1"/>
  <c r="G315" i="7" s="1"/>
  <c r="F315" i="7" s="1"/>
  <c r="G323" i="7"/>
  <c r="G322" i="7"/>
  <c r="G321" i="7"/>
  <c r="G311" i="7"/>
  <c r="I311" i="7" s="1"/>
  <c r="G310" i="7"/>
  <c r="I310" i="7" s="1"/>
  <c r="G304" i="7"/>
  <c r="I304" i="7" s="1"/>
  <c r="G281" i="7"/>
  <c r="G98" i="7"/>
  <c r="G97" i="7" s="1"/>
  <c r="G96" i="7" s="1"/>
  <c r="F96" i="7" s="1"/>
  <c r="G84" i="7"/>
  <c r="G83" i="7" s="1"/>
  <c r="F83" i="7" s="1"/>
  <c r="H226" i="7" l="1"/>
  <c r="I238" i="7"/>
  <c r="H317" i="7"/>
  <c r="I318" i="7"/>
  <c r="H117" i="7"/>
  <c r="I118" i="7"/>
  <c r="G267" i="7"/>
  <c r="I267" i="7" s="1"/>
  <c r="I268" i="7"/>
  <c r="H84" i="7"/>
  <c r="I85" i="7"/>
  <c r="H342" i="7"/>
  <c r="I342" i="7" s="1"/>
  <c r="I343" i="7"/>
  <c r="H98" i="7"/>
  <c r="I99" i="7"/>
  <c r="H253" i="7"/>
  <c r="I254" i="7"/>
  <c r="H134" i="7"/>
  <c r="I143" i="7"/>
  <c r="H283" i="7"/>
  <c r="H71" i="7"/>
  <c r="I72" i="7"/>
  <c r="H197" i="7"/>
  <c r="I198" i="7"/>
  <c r="H113" i="7"/>
  <c r="I114" i="7"/>
  <c r="H277" i="7"/>
  <c r="I278" i="7"/>
  <c r="G196" i="7"/>
  <c r="G195" i="7" s="1"/>
  <c r="I216" i="7"/>
  <c r="H49" i="7"/>
  <c r="I50" i="7"/>
  <c r="H185" i="7"/>
  <c r="I186" i="7"/>
  <c r="H334" i="7"/>
  <c r="I119" i="7"/>
  <c r="H323" i="7"/>
  <c r="I329" i="7"/>
  <c r="H18" i="7"/>
  <c r="I44" i="7"/>
  <c r="G251" i="7"/>
  <c r="G277" i="7"/>
  <c r="F119" i="7"/>
  <c r="F97" i="7"/>
  <c r="E251" i="7"/>
  <c r="F118" i="7"/>
  <c r="G117" i="7"/>
  <c r="F84" i="7"/>
  <c r="F98" i="7"/>
  <c r="F316" i="7"/>
  <c r="F317" i="7"/>
  <c r="G70" i="7"/>
  <c r="G64" i="7"/>
  <c r="G49" i="7"/>
  <c r="G17" i="7"/>
  <c r="D13" i="5"/>
  <c r="D14" i="5"/>
  <c r="D15" i="5"/>
  <c r="D16" i="5"/>
  <c r="E12" i="5"/>
  <c r="D46" i="8"/>
  <c r="F45" i="8"/>
  <c r="H45" i="8" s="1"/>
  <c r="C45" i="8"/>
  <c r="D44" i="8"/>
  <c r="D43" i="8"/>
  <c r="C41" i="8"/>
  <c r="D40" i="8"/>
  <c r="D39" i="8"/>
  <c r="F38" i="8"/>
  <c r="H38" i="8" s="1"/>
  <c r="C38" i="8"/>
  <c r="D37" i="8"/>
  <c r="D36" i="8"/>
  <c r="F35" i="8"/>
  <c r="H35" i="8" s="1"/>
  <c r="C35" i="8"/>
  <c r="D34" i="8"/>
  <c r="F33" i="8"/>
  <c r="H33" i="8" s="1"/>
  <c r="C33" i="8"/>
  <c r="D25" i="8"/>
  <c r="D23" i="8"/>
  <c r="D22" i="8"/>
  <c r="D19" i="8"/>
  <c r="D18" i="8"/>
  <c r="D16" i="8"/>
  <c r="D15" i="8"/>
  <c r="D13" i="8"/>
  <c r="F20" i="8"/>
  <c r="H20" i="8" s="1"/>
  <c r="F24" i="8"/>
  <c r="H24" i="8" s="1"/>
  <c r="F17" i="8"/>
  <c r="H17" i="8" s="1"/>
  <c r="F14" i="8"/>
  <c r="H14" i="8" s="1"/>
  <c r="F12" i="8"/>
  <c r="H12" i="8" s="1"/>
  <c r="C24" i="8"/>
  <c r="C20" i="8"/>
  <c r="C17" i="8"/>
  <c r="C14" i="8"/>
  <c r="C12" i="8"/>
  <c r="I54" i="3"/>
  <c r="E115" i="3"/>
  <c r="E117" i="3"/>
  <c r="E118" i="3"/>
  <c r="E119" i="3"/>
  <c r="E120" i="3"/>
  <c r="E122" i="3"/>
  <c r="G112" i="3"/>
  <c r="E57" i="3"/>
  <c r="E58" i="3"/>
  <c r="E61" i="3"/>
  <c r="E60" i="3" s="1"/>
  <c r="E63" i="3"/>
  <c r="E64" i="3"/>
  <c r="E65" i="3"/>
  <c r="E68" i="3"/>
  <c r="E69" i="3"/>
  <c r="E70" i="3"/>
  <c r="E71" i="3"/>
  <c r="E73" i="3"/>
  <c r="E74" i="3"/>
  <c r="E75" i="3"/>
  <c r="E76" i="3"/>
  <c r="E77" i="3"/>
  <c r="E78" i="3"/>
  <c r="E80" i="3"/>
  <c r="E81" i="3"/>
  <c r="E82" i="3"/>
  <c r="E83" i="3"/>
  <c r="E84" i="3"/>
  <c r="E85" i="3"/>
  <c r="E86" i="3"/>
  <c r="E87" i="3"/>
  <c r="E88" i="3"/>
  <c r="E90" i="3"/>
  <c r="E92" i="3"/>
  <c r="E93" i="3"/>
  <c r="E94" i="3"/>
  <c r="E95" i="3"/>
  <c r="E96" i="3"/>
  <c r="E97" i="3"/>
  <c r="E100" i="3"/>
  <c r="E101" i="3"/>
  <c r="E107" i="3"/>
  <c r="G12" i="3"/>
  <c r="H12" i="3" s="1"/>
  <c r="H13" i="1"/>
  <c r="H12" i="1"/>
  <c r="H10" i="1"/>
  <c r="I9" i="1"/>
  <c r="I11" i="1"/>
  <c r="I112" i="3" l="1"/>
  <c r="H112" i="3"/>
  <c r="H11" i="1"/>
  <c r="K11" i="1"/>
  <c r="H9" i="1"/>
  <c r="K9" i="1"/>
  <c r="E67" i="3"/>
  <c r="E11" i="5"/>
  <c r="H12" i="5"/>
  <c r="E72" i="3"/>
  <c r="E79" i="3"/>
  <c r="E62" i="3"/>
  <c r="E116" i="3"/>
  <c r="G11" i="3"/>
  <c r="I12" i="3"/>
  <c r="G53" i="3"/>
  <c r="D14" i="8"/>
  <c r="D24" i="8"/>
  <c r="D20" i="8"/>
  <c r="I64" i="7"/>
  <c r="I334" i="7"/>
  <c r="H333" i="7"/>
  <c r="H196" i="7"/>
  <c r="I197" i="7"/>
  <c r="H282" i="7"/>
  <c r="H316" i="7"/>
  <c r="I317" i="7"/>
  <c r="H17" i="7"/>
  <c r="I18" i="7"/>
  <c r="H48" i="7"/>
  <c r="I49" i="7"/>
  <c r="H276" i="7"/>
  <c r="I276" i="7" s="1"/>
  <c r="I277" i="7"/>
  <c r="H252" i="7"/>
  <c r="I253" i="7"/>
  <c r="H322" i="7"/>
  <c r="I323" i="7"/>
  <c r="H184" i="7"/>
  <c r="I185" i="7"/>
  <c r="H112" i="7"/>
  <c r="I113" i="7"/>
  <c r="H70" i="7"/>
  <c r="I71" i="7"/>
  <c r="H133" i="7"/>
  <c r="I134" i="7"/>
  <c r="H97" i="7"/>
  <c r="I98" i="7"/>
  <c r="H83" i="7"/>
  <c r="I83" i="7" s="1"/>
  <c r="I84" i="7"/>
  <c r="I117" i="7"/>
  <c r="H225" i="7"/>
  <c r="I226" i="7"/>
  <c r="C32" i="8"/>
  <c r="D45" i="8"/>
  <c r="C11" i="8"/>
  <c r="F32" i="8"/>
  <c r="H32" i="8" s="1"/>
  <c r="D17" i="8"/>
  <c r="D35" i="8"/>
  <c r="D41" i="8"/>
  <c r="D12" i="8"/>
  <c r="D33" i="8"/>
  <c r="D38" i="8"/>
  <c r="G132" i="7"/>
  <c r="G131" i="7" s="1"/>
  <c r="G130" i="7" s="1"/>
  <c r="F117" i="7"/>
  <c r="G110" i="7"/>
  <c r="F110" i="7" s="1"/>
  <c r="G48" i="7"/>
  <c r="F49" i="7"/>
  <c r="G63" i="7"/>
  <c r="I63" i="7" s="1"/>
  <c r="F64" i="7"/>
  <c r="G69" i="7"/>
  <c r="F70" i="7"/>
  <c r="G16" i="7"/>
  <c r="I14" i="1"/>
  <c r="F11" i="8"/>
  <c r="H11" i="8" s="1"/>
  <c r="J251" i="7"/>
  <c r="J226" i="7"/>
  <c r="J225" i="7" s="1"/>
  <c r="K226" i="7"/>
  <c r="K225" i="7" s="1"/>
  <c r="L226" i="7"/>
  <c r="L225" i="7" s="1"/>
  <c r="M226" i="7"/>
  <c r="M225" i="7" s="1"/>
  <c r="N226" i="7"/>
  <c r="N225" i="7" s="1"/>
  <c r="O226" i="7"/>
  <c r="O225" i="7" s="1"/>
  <c r="J13" i="7"/>
  <c r="K13" i="7"/>
  <c r="L13" i="7"/>
  <c r="M13" i="7"/>
  <c r="N13" i="7"/>
  <c r="O13" i="7"/>
  <c r="I53" i="3" l="1"/>
  <c r="H53" i="3"/>
  <c r="H14" i="1"/>
  <c r="K14" i="1"/>
  <c r="I11" i="3"/>
  <c r="H11" i="3"/>
  <c r="D11" i="5"/>
  <c r="H11" i="5"/>
  <c r="H111" i="7"/>
  <c r="I112" i="7"/>
  <c r="H224" i="7"/>
  <c r="I225" i="7"/>
  <c r="I133" i="7"/>
  <c r="H321" i="7"/>
  <c r="I321" i="7" s="1"/>
  <c r="I322" i="7"/>
  <c r="H16" i="7"/>
  <c r="I16" i="7" s="1"/>
  <c r="I17" i="7"/>
  <c r="H281" i="7"/>
  <c r="I281" i="7" s="1"/>
  <c r="H96" i="7"/>
  <c r="I96" i="7" s="1"/>
  <c r="I97" i="7"/>
  <c r="I70" i="7"/>
  <c r="H69" i="7"/>
  <c r="H183" i="7"/>
  <c r="I183" i="7" s="1"/>
  <c r="I184" i="7"/>
  <c r="H251" i="7"/>
  <c r="I251" i="7" s="1"/>
  <c r="I252" i="7"/>
  <c r="H47" i="7"/>
  <c r="I48" i="7"/>
  <c r="H315" i="7"/>
  <c r="I315" i="7" s="1"/>
  <c r="I316" i="7"/>
  <c r="H195" i="7"/>
  <c r="I195" i="7" s="1"/>
  <c r="I196" i="7"/>
  <c r="H332" i="7"/>
  <c r="I332" i="7" s="1"/>
  <c r="I333" i="7"/>
  <c r="D11" i="8"/>
  <c r="D32" i="8"/>
  <c r="F63" i="7"/>
  <c r="G56" i="7"/>
  <c r="G47" i="7"/>
  <c r="F47" i="7" s="1"/>
  <c r="F48" i="7"/>
  <c r="F69" i="7"/>
  <c r="F16" i="7"/>
  <c r="D124" i="3"/>
  <c r="D123" i="3" s="1"/>
  <c r="E123" i="3" s="1"/>
  <c r="D121" i="3"/>
  <c r="E121" i="3" s="1"/>
  <c r="E114" i="3"/>
  <c r="D109" i="3"/>
  <c r="D108" i="3" s="1"/>
  <c r="E108" i="3" s="1"/>
  <c r="D106" i="3"/>
  <c r="D99" i="3"/>
  <c r="D91" i="3"/>
  <c r="E91" i="3" s="1"/>
  <c r="D89" i="3"/>
  <c r="E89" i="3" s="1"/>
  <c r="D79" i="3"/>
  <c r="D72" i="3"/>
  <c r="D67" i="3"/>
  <c r="D62" i="3"/>
  <c r="D60" i="3"/>
  <c r="D56" i="3"/>
  <c r="E56" i="3" s="1"/>
  <c r="D46" i="3"/>
  <c r="D41" i="3"/>
  <c r="D38" i="3"/>
  <c r="E38" i="3" s="1"/>
  <c r="D35" i="3"/>
  <c r="E35" i="3" s="1"/>
  <c r="D32" i="3"/>
  <c r="E32" i="3" s="1"/>
  <c r="D29" i="3"/>
  <c r="E29" i="3" s="1"/>
  <c r="D22" i="3"/>
  <c r="E22" i="3" s="1"/>
  <c r="D19" i="3"/>
  <c r="E19" i="3" s="1"/>
  <c r="D16" i="3"/>
  <c r="E16" i="3" s="1"/>
  <c r="D14" i="3"/>
  <c r="E14" i="3" s="1"/>
  <c r="C12" i="5"/>
  <c r="D12" i="5" s="1"/>
  <c r="L316" i="7"/>
  <c r="L7" i="7" s="1"/>
  <c r="M316" i="7"/>
  <c r="M7" i="7" s="1"/>
  <c r="N316" i="7"/>
  <c r="N7" i="7" s="1"/>
  <c r="O316" i="7"/>
  <c r="O7" i="7" s="1"/>
  <c r="K316" i="7"/>
  <c r="K7" i="7" s="1"/>
  <c r="L324" i="7"/>
  <c r="M324" i="7"/>
  <c r="N324" i="7"/>
  <c r="O324" i="7"/>
  <c r="K324" i="7"/>
  <c r="D40" i="3" l="1"/>
  <c r="E40" i="3" s="1"/>
  <c r="E41" i="3"/>
  <c r="D45" i="3"/>
  <c r="E45" i="3" s="1"/>
  <c r="E46" i="3"/>
  <c r="D13" i="3"/>
  <c r="E13" i="3" s="1"/>
  <c r="D98" i="3"/>
  <c r="E98" i="3" s="1"/>
  <c r="E99" i="3"/>
  <c r="D105" i="3"/>
  <c r="E105" i="3" s="1"/>
  <c r="E106" i="3"/>
  <c r="D31" i="3"/>
  <c r="E31" i="3" s="1"/>
  <c r="D28" i="3"/>
  <c r="E28" i="3" s="1"/>
  <c r="H15" i="7"/>
  <c r="I47" i="7"/>
  <c r="I111" i="7"/>
  <c r="H110" i="7"/>
  <c r="I110" i="7" s="1"/>
  <c r="H56" i="7"/>
  <c r="I69" i="7"/>
  <c r="H223" i="7"/>
  <c r="I223" i="7" s="1"/>
  <c r="I224" i="7"/>
  <c r="H132" i="7"/>
  <c r="G15" i="7"/>
  <c r="G14" i="7" s="1"/>
  <c r="G55" i="7"/>
  <c r="D55" i="3"/>
  <c r="E55" i="3" s="1"/>
  <c r="D113" i="3"/>
  <c r="D66" i="3"/>
  <c r="E66" i="3" s="1"/>
  <c r="D34" i="3"/>
  <c r="E34" i="3" s="1"/>
  <c r="D44" i="3" l="1"/>
  <c r="E44" i="3" s="1"/>
  <c r="D112" i="3"/>
  <c r="E112" i="3" s="1"/>
  <c r="E113" i="3"/>
  <c r="H131" i="7"/>
  <c r="I132" i="7"/>
  <c r="H55" i="7"/>
  <c r="I55" i="7" s="1"/>
  <c r="I56" i="7"/>
  <c r="H14" i="7"/>
  <c r="I14" i="7" s="1"/>
  <c r="I15" i="7"/>
  <c r="G12" i="7"/>
  <c r="G13" i="7" s="1"/>
  <c r="D54" i="3"/>
  <c r="D12" i="3"/>
  <c r="E12" i="3" s="1"/>
  <c r="E56" i="7"/>
  <c r="F56" i="7" s="1"/>
  <c r="D53" i="3" l="1"/>
  <c r="E53" i="3" s="1"/>
  <c r="E54" i="3"/>
  <c r="H130" i="7"/>
  <c r="I131" i="7"/>
  <c r="E55" i="7"/>
  <c r="F55" i="7" s="1"/>
  <c r="E234" i="7"/>
  <c r="E227" i="7" s="1"/>
  <c r="E226" i="7" s="1"/>
  <c r="E225" i="7" s="1"/>
  <c r="E224" i="7" s="1"/>
  <c r="E223" i="7" s="1"/>
  <c r="H13" i="7" l="1"/>
  <c r="I130" i="7"/>
  <c r="L282" i="7"/>
  <c r="E292" i="7"/>
  <c r="E300" i="7"/>
  <c r="L329" i="7"/>
  <c r="M329" i="7"/>
  <c r="N329" i="7"/>
  <c r="O329" i="7"/>
  <c r="K329" i="7"/>
  <c r="E85" i="7"/>
  <c r="F85" i="7" s="1"/>
  <c r="N83" i="7"/>
  <c r="M83" i="7"/>
  <c r="L83" i="7"/>
  <c r="K83" i="7"/>
  <c r="L70" i="7"/>
  <c r="M70" i="7"/>
  <c r="M69" i="7" s="1"/>
  <c r="N70" i="7"/>
  <c r="O70" i="7"/>
  <c r="E72" i="7"/>
  <c r="E80" i="7"/>
  <c r="E79" i="7" s="1"/>
  <c r="E156" i="7"/>
  <c r="E149" i="7"/>
  <c r="E144" i="7"/>
  <c r="L267" i="7"/>
  <c r="M267" i="7"/>
  <c r="N267" i="7"/>
  <c r="O267" i="7"/>
  <c r="E216" i="7"/>
  <c r="E198" i="7"/>
  <c r="E197" i="7" s="1"/>
  <c r="M64" i="7"/>
  <c r="N64" i="7"/>
  <c r="O64" i="7"/>
  <c r="L64" i="7"/>
  <c r="L57" i="7"/>
  <c r="L9" i="7" s="1"/>
  <c r="M57" i="7"/>
  <c r="M9" i="7" s="1"/>
  <c r="N57" i="7"/>
  <c r="N9" i="7" s="1"/>
  <c r="O57" i="7"/>
  <c r="O9" i="7" s="1"/>
  <c r="N48" i="7"/>
  <c r="O48" i="7"/>
  <c r="M48" i="7"/>
  <c r="L48" i="7"/>
  <c r="L17" i="7"/>
  <c r="H12" i="7" l="1"/>
  <c r="I12" i="7" s="1"/>
  <c r="I13" i="7"/>
  <c r="N69" i="7"/>
  <c r="L69" i="7"/>
  <c r="O251" i="7"/>
  <c r="N251" i="7"/>
  <c r="M251" i="7"/>
  <c r="L251" i="7"/>
  <c r="L6" i="7"/>
  <c r="E196" i="7"/>
  <c r="E132" i="7" s="1"/>
  <c r="E71" i="7"/>
  <c r="E284" i="7"/>
  <c r="O282" i="7"/>
  <c r="O6" i="7" s="1"/>
  <c r="N282" i="7"/>
  <c r="N6" i="7" s="1"/>
  <c r="O83" i="7"/>
  <c r="O69" i="7" s="1"/>
  <c r="E143" i="7"/>
  <c r="E134" i="7" s="1"/>
  <c r="L184" i="7"/>
  <c r="E186" i="7"/>
  <c r="L5" i="7"/>
  <c r="M5" i="7"/>
  <c r="N5" i="7"/>
  <c r="E15" i="7"/>
  <c r="E39" i="7"/>
  <c r="E31" i="7"/>
  <c r="E25" i="7"/>
  <c r="E20" i="7"/>
  <c r="E14" i="7" l="1"/>
  <c r="F14" i="7" s="1"/>
  <c r="F15" i="7"/>
  <c r="E283" i="7"/>
  <c r="G284" i="7"/>
  <c r="I284" i="7" s="1"/>
  <c r="O5" i="7"/>
  <c r="E19" i="7"/>
  <c r="O17" i="7"/>
  <c r="N17" i="7"/>
  <c r="E18" i="7" l="1"/>
  <c r="F19" i="7"/>
  <c r="F18" i="7" s="1"/>
  <c r="E282" i="7"/>
  <c r="E130" i="7" s="1"/>
  <c r="E12" i="7" s="1"/>
  <c r="G283" i="7"/>
  <c r="I283" i="7" s="1"/>
  <c r="L4" i="7"/>
  <c r="F130" i="7" l="1"/>
  <c r="F12" i="7" s="1"/>
  <c r="E13" i="7"/>
  <c r="E17" i="7"/>
  <c r="M282" i="7"/>
  <c r="M6" i="7" s="1"/>
  <c r="G282" i="7"/>
  <c r="I282" i="7" s="1"/>
  <c r="E131" i="7"/>
  <c r="F131" i="7" s="1"/>
  <c r="L8" i="7"/>
  <c r="L10" i="7"/>
  <c r="M184" i="7"/>
  <c r="N184" i="7"/>
  <c r="N4" i="7" s="1"/>
  <c r="O184" i="7"/>
  <c r="O4" i="7" s="1"/>
  <c r="K70" i="7"/>
  <c r="K69" i="7" s="1"/>
  <c r="M17" i="7" l="1"/>
  <c r="M4" i="7" s="1"/>
  <c r="F17" i="7"/>
  <c r="N8" i="7"/>
  <c r="N10" i="7"/>
  <c r="O10" i="7"/>
  <c r="O8" i="7"/>
  <c r="D11" i="3"/>
  <c r="E11" i="3" s="1"/>
  <c r="M10" i="7" l="1"/>
  <c r="M8" i="7"/>
  <c r="K17" i="7" l="1"/>
  <c r="K48" i="7"/>
  <c r="K57" i="7"/>
  <c r="K9" i="7" s="1"/>
  <c r="K64" i="7"/>
  <c r="K184" i="7"/>
  <c r="K267" i="7"/>
  <c r="K251" i="7" l="1"/>
  <c r="K4" i="7"/>
  <c r="K5" i="7"/>
  <c r="K8" i="7" l="1"/>
  <c r="K282" i="7"/>
  <c r="K6" i="7" s="1"/>
  <c r="K10" i="7" s="1"/>
</calcChain>
</file>

<file path=xl/sharedStrings.xml><?xml version="1.0" encoding="utf-8"?>
<sst xmlns="http://schemas.openxmlformats.org/spreadsheetml/2006/main" count="688" uniqueCount="279">
  <si>
    <t>PRIHODI UKUPNO</t>
  </si>
  <si>
    <t>PRIHODI POSLOVANJA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</si>
  <si>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</si>
  <si>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</si>
  <si>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</si>
  <si>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</si>
  <si>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</si>
  <si>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</si>
  <si>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</si>
  <si>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</si>
  <si>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</si>
  <si>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</si>
  <si>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</si>
  <si>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</si>
  <si>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Prihodi poslovanja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</si>
  <si>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</si>
  <si>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</si>
  <si>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</si>
  <si>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</si>
  <si>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</si>
  <si>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</si>
  <si>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</si>
  <si>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</si>
  <si>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</si>
  <si>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</si>
  <si>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</si>
  <si>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</si>
  <si>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</si>
  <si>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</si>
  <si>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</si>
  <si>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</si>
  <si>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</si>
  <si>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</si>
  <si>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C) PRENESENI VIŠAK ILI PRENESENI MANJAK I VIŠEGODIŠNJI PLAN URAVNOTEŽENJA</t>
  </si>
  <si>
    <t>PROGRAM 1003</t>
  </si>
  <si>
    <t>MINIMALNI STANDARD U SREDNJEM ŠKOLSTVU I UČENIČKOM DOMU-MATERIJALNI I FINANCIJSKI RASHODI</t>
  </si>
  <si>
    <t>Aktivnost A100001</t>
  </si>
  <si>
    <t>Izvor financiranja 4.2.</t>
  </si>
  <si>
    <t>DECENTRALIZIRANA SREDSTVA - SŠ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</si>
  <si>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</si>
  <si>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</si>
  <si>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</si>
  <si>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</si>
  <si>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</si>
  <si>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</si>
  <si>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</si>
  <si>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</si>
  <si>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Sitni inventar i auto gume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</si>
  <si>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</si>
  <si>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</si>
  <si>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</si>
  <si>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</si>
  <si>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</si>
  <si>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</si>
  <si>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</si>
  <si>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</si>
  <si>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</si>
  <si>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</si>
  <si>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</si>
  <si>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</si>
  <si>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</si>
  <si>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</si>
  <si>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</si>
  <si>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</si>
  <si>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</si>
  <si>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</si>
  <si>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Aktivnost A100002</t>
  </si>
  <si>
    <t>TEKUĆE INVESTICIJSKO ODRŽAVANJE-minimalni standard</t>
  </si>
  <si>
    <t>Materijal i dijelovi za tekuće i investicijsko održavanje</t>
  </si>
  <si>
    <t>Rahodi za usluge</t>
  </si>
  <si>
    <t>Usluge tekućeg i investicijskog održavanja</t>
  </si>
  <si>
    <t>Tekući projekt T100002</t>
  </si>
  <si>
    <t>ŽUPANIJSKA STRUČNA VIJEĆA</t>
  </si>
  <si>
    <t>Izvor 1.1.</t>
  </si>
  <si>
    <t>OPĆI PRIHODI I PRIMICI</t>
  </si>
  <si>
    <t>Plaće za redovan rad</t>
  </si>
  <si>
    <t>Ostali rashodi za zaposlene</t>
  </si>
  <si>
    <t>Doprinosi za obvezno zdravstveno osiguranje</t>
  </si>
  <si>
    <t>POMOĆI</t>
  </si>
  <si>
    <t>TEKUĆI PROJEKT T100041</t>
  </si>
  <si>
    <t>E-TEHNIČAR</t>
  </si>
  <si>
    <t>IZVOR 1.1.</t>
  </si>
  <si>
    <t>VLASTITI PRIHODI</t>
  </si>
  <si>
    <t>Doprinosi za mirovinsko osiguranje</t>
  </si>
  <si>
    <t>Službena i radna odjeća</t>
  </si>
  <si>
    <t>Naknade troškova osobama izvan radnog odnosa</t>
  </si>
  <si>
    <t>Zatezne kamate</t>
  </si>
  <si>
    <t>IZVOR 4.</t>
  </si>
  <si>
    <t>PRIHODI ZA POSEBNE NAMJENE</t>
  </si>
  <si>
    <t>IZVOR 4.M.</t>
  </si>
  <si>
    <t>PRIHODI ZA POSEBNE NAMJENE- SŠ</t>
  </si>
  <si>
    <t>IZVOR 5.</t>
  </si>
  <si>
    <t xml:space="preserve">IZVOR 5.L. </t>
  </si>
  <si>
    <t>IZVOR 6.</t>
  </si>
  <si>
    <t>DONACIJE</t>
  </si>
  <si>
    <t>IZVOR 6.4.</t>
  </si>
  <si>
    <t>DONACIJE-SŠ</t>
  </si>
  <si>
    <t>POMOĆI - SŠ</t>
  </si>
  <si>
    <t>doprinosi za mirovinsko osiguranje</t>
  </si>
  <si>
    <t xml:space="preserve">tekući projekt T100009 </t>
  </si>
  <si>
    <t>OPREMA ŠKOLA</t>
  </si>
  <si>
    <t>Uredska oprema i namještaj</t>
  </si>
  <si>
    <t>oprema za održavanje i zaštitu</t>
  </si>
  <si>
    <t>Knjige</t>
  </si>
  <si>
    <t>TEKUĆI PROJEKT T100018</t>
  </si>
  <si>
    <t>PROGRAM ERASMUS</t>
  </si>
  <si>
    <t>POMOĆI SŠ</t>
  </si>
  <si>
    <t xml:space="preserve">IZVOR 3.4. </t>
  </si>
  <si>
    <t>VLASTITI PRIHODI - SŠ</t>
  </si>
  <si>
    <t xml:space="preserve">IZVOR 3.6. </t>
  </si>
  <si>
    <t>VLASTITI PRIHODI-PRENESENI VIŠAK PRIHODA-SŠ</t>
  </si>
  <si>
    <t>knjige</t>
  </si>
  <si>
    <t>Kamate na oročena sredstva i depozite po viđenju</t>
  </si>
  <si>
    <t>Ostali nespomenuti prihodi</t>
  </si>
  <si>
    <t>Prihodi od pruženih usluga</t>
  </si>
  <si>
    <t>Višak prihoda</t>
  </si>
  <si>
    <t>Tekuće pomoći od institucija i tijela EU</t>
  </si>
  <si>
    <t>Pomoći proračunskim korisnicima iz proračuna koji im nije nadležan</t>
  </si>
  <si>
    <t>Tekuće pomoći temeljem prijenosa EU sredstava</t>
  </si>
  <si>
    <t>Tekući prijenosi između proračunskih korisnika istog proračuna temeljem prijenosa EU sredstava</t>
  </si>
  <si>
    <t>Tekuće donacije</t>
  </si>
  <si>
    <t>Komunikacijska oprema</t>
  </si>
  <si>
    <t>Plaće za prekovremeni rad</t>
  </si>
  <si>
    <t>Dodatna ulaganja na građevinskim objektima</t>
  </si>
  <si>
    <t>naknade troškova zaposlenima</t>
  </si>
  <si>
    <t>Plaće(Bruto)</t>
  </si>
  <si>
    <t>Doprinosi na plaće</t>
  </si>
  <si>
    <t>Rashodi za nabavu proizvedene dugotrajne imovine</t>
  </si>
  <si>
    <t>Knjige, umjetnička djela i ostale izložbene vrijednosti</t>
  </si>
  <si>
    <t>Ostali nespomenuti rashodi psolovanja</t>
  </si>
  <si>
    <t>Postrojenja i oprema</t>
  </si>
  <si>
    <t>Rashodi za dodatna ulaganja na nefinancijskoj imovini</t>
  </si>
  <si>
    <t>građevinski objekti</t>
  </si>
  <si>
    <t>prihodi od imovine</t>
  </si>
  <si>
    <t>prihodi od financijske imovine</t>
  </si>
  <si>
    <t>prihodi od upravnih i administrativnih pristojbi</t>
  </si>
  <si>
    <t>prihodi po posebnim propisima</t>
  </si>
  <si>
    <t>prihodi od prodaje proizvoda</t>
  </si>
  <si>
    <t>Vlastiti izvori</t>
  </si>
  <si>
    <t>Rezultat poslovanja</t>
  </si>
  <si>
    <t>Višak/manjak prihoda</t>
  </si>
  <si>
    <t>pomoći od međunarodnih organizacija te institucija tijela EU</t>
  </si>
  <si>
    <t>Pomoći proračunskih korisnika iz proračuna koji im nije nadležan</t>
  </si>
  <si>
    <t>Pomoći temeljem prijenosa EU sredstava</t>
  </si>
  <si>
    <t>donacije od pravnih i fizičkih osoba</t>
  </si>
  <si>
    <t>Kapitalne pomoći proračunskim korisnicima iz proračuna koji im nije nadležan</t>
  </si>
  <si>
    <t>09 Obrazovanje</t>
  </si>
  <si>
    <t>092 Srednjoškolsko obrazovanje</t>
  </si>
  <si>
    <t>096 Dodatne usluge u obrazovanju</t>
  </si>
  <si>
    <t>prihodi iz nadležnog proračuna i od HZZO-a temeljem ugovornih obveza</t>
  </si>
  <si>
    <t>Prihodi iz nadležnog proračuna za financiranje rashoda poslovanja</t>
  </si>
  <si>
    <t>PRIHODI IZ PRORAČUNA</t>
  </si>
  <si>
    <t>Rashodi ukupno (3+4)</t>
  </si>
  <si>
    <t>Ukupno</t>
  </si>
  <si>
    <t>098 Usluge obrazovanja koje nisu drugdje svrstane</t>
  </si>
  <si>
    <t xml:space="preserve">program 1001 </t>
  </si>
  <si>
    <t>Pojačani standard u školstvu</t>
  </si>
  <si>
    <t>Materijal i sirovine</t>
  </si>
  <si>
    <t>Naknade građanima i kućanstvima u naravi</t>
  </si>
  <si>
    <t>Ostale naknade građanima i kućanstvima iz proračuna</t>
  </si>
  <si>
    <t>Naknade građanima i kućanstvima na temelju osiguranja i druge naknade</t>
  </si>
  <si>
    <t>Ostali rashodi</t>
  </si>
  <si>
    <t>Tekuće pomoći proračunu iz drugih proračuna</t>
  </si>
  <si>
    <t>Pomoći proračunu iz drugih proračuna i izvanproračunskim korisnicima</t>
  </si>
  <si>
    <t>Doprinosi za obvezno osiguranje  u slučaju nezaposlenosti</t>
  </si>
  <si>
    <t>Troškovi sudskih postupaka</t>
  </si>
  <si>
    <t>Tekuće donacije u naravi</t>
  </si>
  <si>
    <t>TEKUĆI PROJEKT T100001</t>
  </si>
  <si>
    <t>PRSTEN POTPORE - VII</t>
  </si>
  <si>
    <t>UKUPNO</t>
  </si>
  <si>
    <t>ZBROJ 92</t>
  </si>
  <si>
    <t>TEKUĆI PROJEKT T100058</t>
  </si>
  <si>
    <t>Brojčana oznaka i naziv</t>
  </si>
  <si>
    <t>RASHODI POSLOVANJA PREMA IZVORIMA FINANCIRANJA</t>
  </si>
  <si>
    <t>PRIHODI POSLOVANJA PREMA IZVORIMA FINANCIRANJA</t>
  </si>
  <si>
    <t>1.1. Opći prihodi i primici</t>
  </si>
  <si>
    <t>5.L. Pomoći</t>
  </si>
  <si>
    <t>3.4. Vlastiti prihodi</t>
  </si>
  <si>
    <t>4.2. Decentralizirana sredstva</t>
  </si>
  <si>
    <t>3.6. Vlastiti prihodi - preneseni višak prihoda</t>
  </si>
  <si>
    <t>6.4. Donacije</t>
  </si>
  <si>
    <t>4.M. Prihodi za posebne namjene</t>
  </si>
  <si>
    <t>Plan 2025.</t>
  </si>
  <si>
    <t>program 1002</t>
  </si>
  <si>
    <t>KAPITALNO ULAGANJE</t>
  </si>
  <si>
    <t>TEKUĆI PROJEKT T100016</t>
  </si>
  <si>
    <t>KNJIGE ZA ŠKOLSKU KNJIŽNICU</t>
  </si>
  <si>
    <t>ostali rashodi</t>
  </si>
  <si>
    <t>tekuće donacije</t>
  </si>
  <si>
    <t>tekuće donacije u novcu</t>
  </si>
  <si>
    <t>uređaji, strojevi i oprema za ostale namjene</t>
  </si>
  <si>
    <t>Kapitalni prijenosi između proračunskih korisnika istog proračuna temeljem prijenosa EU sredstava</t>
  </si>
  <si>
    <t>IZVRŠENJE 2023.</t>
  </si>
  <si>
    <t>TEKUĆI PLAN 2024.</t>
  </si>
  <si>
    <t>PLAN 2025.</t>
  </si>
  <si>
    <t>PROJEKCIJA 2026</t>
  </si>
  <si>
    <t>PROJEKCIJA 2027.</t>
  </si>
  <si>
    <t>ADMINISTRATIVNO, TEHNIČKO I STRUČNO OSOBLJE</t>
  </si>
  <si>
    <t xml:space="preserve">Aktivnost A100002 </t>
  </si>
  <si>
    <t xml:space="preserve">B. RAČUN FINANCIRANJA </t>
  </si>
  <si>
    <t>RAČUN FINANCIRANJA PREMA EKONOMSKOJ KLASIFIKACIJI</t>
  </si>
  <si>
    <t>Razred/ skupina</t>
  </si>
  <si>
    <t>Naziv</t>
  </si>
  <si>
    <t>Primici od financijske imovine i zaduživanja</t>
  </si>
  <si>
    <t>Primici od zaduživanja</t>
  </si>
  <si>
    <t>…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</si>
  <si>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</si>
  <si>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</si>
  <si>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</si>
  <si>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</si>
  <si>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>1 Opći prihodi i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</si>
  <si>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</si>
  <si>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</si>
  <si>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</si>
  <si>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</si>
  <si>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>3 Vlastiti prihodi</t>
  </si>
  <si>
    <t xml:space="preserve">  31 Vlastiti prihodi</t>
  </si>
  <si>
    <t>Plan 2025</t>
  </si>
  <si>
    <t>097 Istraživanje i razvoj obrazovanja</t>
  </si>
  <si>
    <t>premije osiguranja</t>
  </si>
  <si>
    <t>zatezne kamate</t>
  </si>
  <si>
    <t>Ostali građevinski objekti</t>
  </si>
  <si>
    <t>Razdjel 004</t>
  </si>
  <si>
    <t>Upravni odjel za odgoj i obrazovanje</t>
  </si>
  <si>
    <t>Glava 004003</t>
  </si>
  <si>
    <t>Srednje školstvo</t>
  </si>
  <si>
    <t>Glava 004004</t>
  </si>
  <si>
    <t>Školstvo - ostale izvan decentralizirane funkcije</t>
  </si>
  <si>
    <t>Glava 004008</t>
  </si>
  <si>
    <t>Osnovne i srednje škole izvan županijskog proračuna</t>
  </si>
  <si>
    <t>Programi srednjih škola izvan županijskog proračuna</t>
  </si>
  <si>
    <t>TEKUĆI PROJEKT T100023</t>
  </si>
  <si>
    <t>Opskrba besplatnim zalihama menstrualnih higijenskih potrepština</t>
  </si>
  <si>
    <t>Smanjenje/povećanje</t>
  </si>
  <si>
    <t>Tekući plan 2025</t>
  </si>
  <si>
    <t>5.P. Europski socijalni fond plus</t>
  </si>
  <si>
    <t>5 Pomoći</t>
  </si>
  <si>
    <t>6 Donacije</t>
  </si>
  <si>
    <t>4 Prihodi za posebne namjene</t>
  </si>
  <si>
    <t>IZVOR 5.P.</t>
  </si>
  <si>
    <t>EUROPSKI SOCIJALNI FOND PLUS</t>
  </si>
  <si>
    <t>TEKUĆI PROJEKT T100060</t>
  </si>
  <si>
    <t>POMOĆNICI U NASTAVI - ZAGREBAČKA ŽUPANIJA</t>
  </si>
  <si>
    <t>program 1003</t>
  </si>
  <si>
    <t>TEKUĆE I INVESTICIJSKO ODRŽAVANJE U ŠKOLSTVU</t>
  </si>
  <si>
    <t xml:space="preserve">Izvor 5.L. </t>
  </si>
  <si>
    <t>Pomoći - SŠ</t>
  </si>
  <si>
    <t>Tekući projekt T100019</t>
  </si>
  <si>
    <t>Nabava udžbenika za učenike</t>
  </si>
  <si>
    <t>Naknada građanima i kućanstvima na temelju osiguranja i druge naknade</t>
  </si>
  <si>
    <t>IZVRŠENJE FINANCIJSKOG PLANA ZA 1.1.2025.-31.12.2025. SREDNJE ŠKOLE DUGO SELO</t>
  </si>
  <si>
    <t>Izvršenje 1.1.-31.12.2025.</t>
  </si>
  <si>
    <t>OPREMA ŠKOLE</t>
  </si>
  <si>
    <t>Tekuće pomoći inozemnim vladama</t>
  </si>
  <si>
    <t>Pomoći inozemnim vladama</t>
  </si>
  <si>
    <t>Pomoći dane u inozemstvo i unutar općeg proračuna</t>
  </si>
  <si>
    <t>Plaće za posebne uvjete rada</t>
  </si>
  <si>
    <t xml:space="preserve">IZVOR 5.S. </t>
  </si>
  <si>
    <t>EU POMOĆI SŠ</t>
  </si>
  <si>
    <t>TEKUĆI PROJEKT T100021</t>
  </si>
  <si>
    <t>RCK</t>
  </si>
  <si>
    <t>indeks</t>
  </si>
  <si>
    <t>Izvršenje 1.1.-31.12.2024.</t>
  </si>
  <si>
    <t>IZVRŠENJE FINANCIJSKOG PLANA 1.1.-31.12.2025. SREDNJE ŠKOLE DUGO SELO</t>
  </si>
  <si>
    <t>5.S. EU pomoći</t>
  </si>
  <si>
    <t>5.S. Eu pomoći</t>
  </si>
  <si>
    <t>5=4/3*100</t>
  </si>
  <si>
    <t>Prijenosi između proračunskih korisnika istog proračuna</t>
  </si>
  <si>
    <t>Tekući prijenosi između proračunskih korisnika istog proračuna</t>
  </si>
  <si>
    <t>Prihodi od prodaje proizvoda i robe</t>
  </si>
  <si>
    <t>Prihodi iz nadležnog proračuna za financiranje rashoda za nabavu nefinancijske imovine</t>
  </si>
  <si>
    <t>Izvršenje 1.1.31.12.2024.</t>
  </si>
  <si>
    <t>Kapitalne pomoći proračunu i izvanproračunskim korisnicima iz drugih proračuna</t>
  </si>
  <si>
    <t>Indeks</t>
  </si>
  <si>
    <t>7=5/4*100</t>
  </si>
  <si>
    <t>6=5/2*100</t>
  </si>
  <si>
    <t>6=4/3*100</t>
  </si>
  <si>
    <t>5=4/1*100</t>
  </si>
  <si>
    <t>6=4/1*100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</si>
</sst>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" fillId="0" borderId="0" xfId="0" applyFont="1"/>
    <xf numFmtId="0" fontId="0" fillId="2" borderId="0" xfId="0" applyFill="1"/>
    <xf numFmtId="0" fontId="9" fillId="2" borderId="4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44" fontId="6" fillId="4" borderId="3" xfId="0" applyNumberFormat="1" applyFont="1" applyFill="1" applyBorder="1" applyAlignment="1">
      <alignment horizontal="center" vertical="center" wrapText="1"/>
    </xf>
    <xf numFmtId="44" fontId="9" fillId="2" borderId="3" xfId="0" applyNumberFormat="1" applyFont="1" applyFill="1" applyBorder="1" applyAlignment="1">
      <alignment horizontal="left" vertical="center" wrapText="1"/>
    </xf>
    <xf numFmtId="44" fontId="9" fillId="2" borderId="3" xfId="0" applyNumberFormat="1" applyFont="1" applyFill="1" applyBorder="1" applyAlignment="1">
      <alignment vertical="center" wrapText="1"/>
    </xf>
    <xf numFmtId="44" fontId="2" fillId="0" borderId="0" xfId="0" applyNumberFormat="1" applyFont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20" fillId="0" borderId="3" xfId="0" applyFont="1" applyBorder="1"/>
    <xf numFmtId="0" fontId="3" fillId="2" borderId="8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 wrapText="1"/>
    </xf>
    <xf numFmtId="164" fontId="0" fillId="0" borderId="0" xfId="0" applyNumberFormat="1"/>
    <xf numFmtId="164" fontId="3" fillId="2" borderId="6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0" fillId="2" borderId="0" xfId="0" applyNumberFormat="1" applyFill="1"/>
    <xf numFmtId="164" fontId="18" fillId="2" borderId="6" xfId="0" applyNumberFormat="1" applyFont="1" applyFill="1" applyBorder="1" applyAlignment="1">
      <alignment horizontal="right"/>
    </xf>
    <xf numFmtId="164" fontId="18" fillId="2" borderId="7" xfId="0" applyNumberFormat="1" applyFont="1" applyFill="1" applyBorder="1" applyAlignment="1">
      <alignment horizontal="right"/>
    </xf>
    <xf numFmtId="164" fontId="17" fillId="0" borderId="0" xfId="0" applyNumberFormat="1" applyFont="1"/>
    <xf numFmtId="164" fontId="17" fillId="2" borderId="0" xfId="0" applyNumberFormat="1" applyFont="1" applyFill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3" fillId="2" borderId="3" xfId="0" applyNumberFormat="1" applyFont="1" applyFill="1" applyBorder="1" applyAlignment="1">
      <alignment horizontal="right"/>
    </xf>
    <xf numFmtId="164" fontId="6" fillId="7" borderId="3" xfId="0" applyNumberFormat="1" applyFont="1" applyFill="1" applyBorder="1" applyAlignment="1">
      <alignment horizontal="right"/>
    </xf>
    <xf numFmtId="164" fontId="6" fillId="5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5" borderId="4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18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164" fontId="6" fillId="6" borderId="3" xfId="0" applyNumberFormat="1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right"/>
    </xf>
    <xf numFmtId="164" fontId="22" fillId="2" borderId="4" xfId="0" applyNumberFormat="1" applyFont="1" applyFill="1" applyBorder="1" applyAlignment="1">
      <alignment horizontal="right" wrapText="1"/>
    </xf>
    <xf numFmtId="0" fontId="0" fillId="2" borderId="0" xfId="0" applyFont="1" applyFill="1"/>
    <xf numFmtId="165" fontId="0" fillId="0" borderId="0" xfId="0" applyNumberFormat="1"/>
    <xf numFmtId="165" fontId="17" fillId="0" borderId="0" xfId="0" applyNumberFormat="1" applyFont="1"/>
    <xf numFmtId="165" fontId="16" fillId="0" borderId="0" xfId="0" applyNumberFormat="1" applyFont="1"/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6" fillId="8" borderId="3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12" borderId="3" xfId="0" applyFont="1" applyFill="1" applyBorder="1" applyAlignment="1">
      <alignment horizontal="right"/>
    </xf>
    <xf numFmtId="0" fontId="0" fillId="13" borderId="3" xfId="0" applyFill="1" applyBorder="1" applyAlignment="1">
      <alignment horizontal="right"/>
    </xf>
    <xf numFmtId="164" fontId="6" fillId="4" borderId="1" xfId="0" quotePrefix="1" applyNumberFormat="1" applyFont="1" applyFill="1" applyBorder="1" applyAlignment="1">
      <alignment horizontal="right"/>
    </xf>
    <xf numFmtId="164" fontId="6" fillId="3" borderId="1" xfId="0" quotePrefix="1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11" fillId="3" borderId="1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right" wrapText="1"/>
    </xf>
    <xf numFmtId="164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/>
    <xf numFmtId="164" fontId="6" fillId="0" borderId="1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left" wrapText="1"/>
    </xf>
    <xf numFmtId="164" fontId="6" fillId="0" borderId="2" xfId="0" quotePrefix="1" applyNumberFormat="1" applyFont="1" applyBorder="1" applyAlignment="1">
      <alignment horizontal="center" wrapText="1"/>
    </xf>
    <xf numFmtId="164" fontId="6" fillId="0" borderId="2" xfId="0" quotePrefix="1" applyNumberFormat="1" applyFont="1" applyBorder="1" applyAlignment="1">
      <alignment horizontal="left"/>
    </xf>
    <xf numFmtId="164" fontId="6" fillId="2" borderId="3" xfId="0" applyNumberFormat="1" applyFont="1" applyFill="1" applyBorder="1" applyAlignment="1">
      <alignment horizontal="center" vertical="center" wrapText="1"/>
    </xf>
    <xf numFmtId="164" fontId="2" fillId="0" borderId="0" xfId="0" quotePrefix="1" applyNumberFormat="1" applyFont="1" applyAlignment="1">
      <alignment horizontal="center" vertical="center" wrapText="1"/>
    </xf>
    <xf numFmtId="164" fontId="7" fillId="0" borderId="0" xfId="0" quotePrefix="1" applyNumberFormat="1" applyFont="1" applyAlignment="1">
      <alignment horizontal="left" wrapText="1"/>
    </xf>
    <xf numFmtId="164" fontId="8" fillId="0" borderId="0" xfId="0" applyNumberFormat="1" applyFont="1" applyAlignment="1">
      <alignment wrapText="1"/>
    </xf>
    <xf numFmtId="164" fontId="5" fillId="0" borderId="0" xfId="0" applyNumberFormat="1" applyFont="1" applyAlignment="1">
      <alignment horizontal="right"/>
    </xf>
    <xf numFmtId="164" fontId="1" fillId="13" borderId="3" xfId="0" applyNumberFormat="1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11" borderId="3" xfId="0" applyFont="1" applyFill="1" applyBorder="1"/>
    <xf numFmtId="0" fontId="1" fillId="10" borderId="3" xfId="0" applyFont="1" applyFill="1" applyBorder="1"/>
    <xf numFmtId="164" fontId="23" fillId="13" borderId="3" xfId="0" applyNumberFormat="1" applyFont="1" applyFill="1" applyBorder="1" applyAlignment="1">
      <alignment horizontal="right"/>
    </xf>
    <xf numFmtId="164" fontId="16" fillId="9" borderId="3" xfId="0" applyNumberFormat="1" applyFont="1" applyFill="1" applyBorder="1" applyAlignment="1">
      <alignment horizontal="right"/>
    </xf>
    <xf numFmtId="164" fontId="16" fillId="11" borderId="3" xfId="0" applyNumberFormat="1" applyFont="1" applyFill="1" applyBorder="1"/>
    <xf numFmtId="164" fontId="16" fillId="10" borderId="3" xfId="0" applyNumberFormat="1" applyFont="1" applyFill="1" applyBorder="1"/>
    <xf numFmtId="164" fontId="16" fillId="8" borderId="3" xfId="0" applyNumberFormat="1" applyFont="1" applyFill="1" applyBorder="1"/>
    <xf numFmtId="164" fontId="23" fillId="12" borderId="3" xfId="0" applyNumberFormat="1" applyFont="1" applyFill="1" applyBorder="1"/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6" fillId="14" borderId="3" xfId="0" applyNumberFormat="1" applyFont="1" applyFill="1" applyBorder="1" applyAlignment="1" applyProtection="1">
      <alignment horizontal="left" vertical="center" wrapText="1"/>
    </xf>
    <xf numFmtId="164" fontId="6" fillId="14" borderId="4" xfId="0" applyNumberFormat="1" applyFont="1" applyFill="1" applyBorder="1" applyAlignment="1" applyProtection="1">
      <alignment horizontal="center" vertical="center" wrapText="1"/>
    </xf>
    <xf numFmtId="164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Border="1"/>
    <xf numFmtId="164" fontId="21" fillId="6" borderId="4" xfId="0" applyNumberFormat="1" applyFont="1" applyFill="1" applyBorder="1" applyAlignment="1">
      <alignment horizontal="right" vertical="center" wrapText="1"/>
    </xf>
    <xf numFmtId="164" fontId="21" fillId="2" borderId="4" xfId="0" applyNumberFormat="1" applyFont="1" applyFill="1" applyBorder="1" applyAlignment="1">
      <alignment horizontal="right" wrapText="1"/>
    </xf>
    <xf numFmtId="164" fontId="21" fillId="7" borderId="4" xfId="0" applyNumberFormat="1" applyFont="1" applyFill="1" applyBorder="1" applyAlignment="1">
      <alignment horizontal="right" wrapText="1"/>
    </xf>
    <xf numFmtId="164" fontId="21" fillId="5" borderId="4" xfId="0" applyNumberFormat="1" applyFont="1" applyFill="1" applyBorder="1" applyAlignment="1">
      <alignment horizontal="right" wrapText="1"/>
    </xf>
    <xf numFmtId="164" fontId="22" fillId="9" borderId="4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24" fillId="11" borderId="8" xfId="0" applyFont="1" applyFill="1" applyBorder="1" applyAlignment="1">
      <alignment horizontal="right"/>
    </xf>
    <xf numFmtId="164" fontId="17" fillId="11" borderId="0" xfId="0" applyNumberFormat="1" applyFont="1" applyFill="1"/>
    <xf numFmtId="0" fontId="24" fillId="9" borderId="8" xfId="0" applyFont="1" applyFill="1" applyBorder="1" applyAlignment="1">
      <alignment horizontal="right"/>
    </xf>
    <xf numFmtId="164" fontId="17" fillId="9" borderId="0" xfId="0" applyNumberFormat="1" applyFont="1" applyFill="1"/>
    <xf numFmtId="164" fontId="24" fillId="9" borderId="6" xfId="0" applyNumberFormat="1" applyFont="1" applyFill="1" applyBorder="1" applyAlignment="1">
      <alignment horizontal="right"/>
    </xf>
    <xf numFmtId="0" fontId="24" fillId="11" borderId="8" xfId="0" applyNumberFormat="1" applyFont="1" applyFill="1" applyBorder="1" applyAlignment="1">
      <alignment horizontal="right" wrapText="1"/>
    </xf>
    <xf numFmtId="0" fontId="24" fillId="8" borderId="8" xfId="0" applyFont="1" applyFill="1" applyBorder="1" applyAlignment="1">
      <alignment horizontal="right"/>
    </xf>
    <xf numFmtId="164" fontId="17" fillId="8" borderId="0" xfId="0" applyNumberFormat="1" applyFont="1" applyFill="1"/>
    <xf numFmtId="0" fontId="25" fillId="2" borderId="0" xfId="0" applyFont="1" applyFill="1"/>
    <xf numFmtId="0" fontId="18" fillId="14" borderId="8" xfId="0" applyFont="1" applyFill="1" applyBorder="1" applyAlignment="1">
      <alignment horizontal="right"/>
    </xf>
    <xf numFmtId="164" fontId="17" fillId="14" borderId="0" xfId="0" applyNumberFormat="1" applyFont="1" applyFill="1"/>
    <xf numFmtId="0" fontId="17" fillId="10" borderId="0" xfId="0" applyFont="1" applyFill="1"/>
    <xf numFmtId="164" fontId="17" fillId="10" borderId="0" xfId="0" applyNumberFormat="1" applyFont="1" applyFill="1"/>
    <xf numFmtId="0" fontId="24" fillId="10" borderId="8" xfId="0" applyFont="1" applyFill="1" applyBorder="1" applyAlignment="1">
      <alignment horizontal="right"/>
    </xf>
    <xf numFmtId="0" fontId="17" fillId="2" borderId="0" xfId="0" applyFont="1" applyFill="1"/>
    <xf numFmtId="0" fontId="6" fillId="17" borderId="3" xfId="0" applyFont="1" applyFill="1" applyBorder="1" applyAlignment="1">
      <alignment horizontal="right"/>
    </xf>
    <xf numFmtId="164" fontId="16" fillId="17" borderId="3" xfId="0" applyNumberFormat="1" applyFont="1" applyFill="1" applyBorder="1"/>
    <xf numFmtId="0" fontId="6" fillId="15" borderId="3" xfId="0" applyFont="1" applyFill="1" applyBorder="1" applyAlignment="1">
      <alignment horizontal="right"/>
    </xf>
    <xf numFmtId="164" fontId="16" fillId="15" borderId="3" xfId="0" applyNumberFormat="1" applyFont="1" applyFill="1" applyBorder="1"/>
    <xf numFmtId="44" fontId="11" fillId="2" borderId="3" xfId="0" applyNumberFormat="1" applyFont="1" applyFill="1" applyBorder="1" applyAlignment="1">
      <alignment horizontal="left" vertical="center" wrapText="1"/>
    </xf>
    <xf numFmtId="44" fontId="11" fillId="2" borderId="3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164" fontId="6" fillId="4" borderId="3" xfId="0" applyNumberFormat="1" applyFont="1" applyFill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/>
    </xf>
    <xf numFmtId="164" fontId="21" fillId="2" borderId="3" xfId="0" applyNumberFormat="1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right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11" fillId="18" borderId="3" xfId="0" applyFont="1" applyFill="1" applyBorder="1" applyAlignment="1">
      <alignment horizontal="left" vertical="center" wrapText="1"/>
    </xf>
    <xf numFmtId="44" fontId="11" fillId="18" borderId="3" xfId="0" applyNumberFormat="1" applyFont="1" applyFill="1" applyBorder="1" applyAlignment="1">
      <alignment horizontal="left" vertical="center" wrapText="1"/>
    </xf>
    <xf numFmtId="164" fontId="6" fillId="18" borderId="3" xfId="0" applyNumberFormat="1" applyFont="1" applyFill="1" applyBorder="1" applyAlignment="1">
      <alignment horizontal="right" wrapText="1"/>
    </xf>
    <xf numFmtId="0" fontId="6" fillId="18" borderId="3" xfId="0" applyFont="1" applyFill="1" applyBorder="1" applyAlignment="1">
      <alignment horizontal="left" vertical="center"/>
    </xf>
    <xf numFmtId="164" fontId="21" fillId="18" borderId="3" xfId="0" applyNumberFormat="1" applyFont="1" applyFill="1" applyBorder="1" applyAlignment="1">
      <alignment horizontal="right" wrapText="1"/>
    </xf>
    <xf numFmtId="0" fontId="6" fillId="18" borderId="3" xfId="0" applyFont="1" applyFill="1" applyBorder="1" applyAlignment="1">
      <alignment horizontal="left" vertical="center" wrapText="1"/>
    </xf>
    <xf numFmtId="44" fontId="11" fillId="18" borderId="3" xfId="0" applyNumberFormat="1" applyFont="1" applyFill="1" applyBorder="1" applyAlignment="1">
      <alignment vertical="center" wrapText="1"/>
    </xf>
    <xf numFmtId="0" fontId="11" fillId="16" borderId="3" xfId="0" applyFont="1" applyFill="1" applyBorder="1" applyAlignment="1">
      <alignment horizontal="left" vertical="center" wrapText="1"/>
    </xf>
    <xf numFmtId="44" fontId="11" fillId="16" borderId="3" xfId="0" applyNumberFormat="1" applyFont="1" applyFill="1" applyBorder="1" applyAlignment="1">
      <alignment horizontal="left" vertical="center" wrapText="1"/>
    </xf>
    <xf numFmtId="164" fontId="6" fillId="16" borderId="3" xfId="0" applyNumberFormat="1" applyFont="1" applyFill="1" applyBorder="1" applyAlignment="1">
      <alignment horizontal="right" wrapText="1"/>
    </xf>
    <xf numFmtId="0" fontId="11" fillId="16" borderId="3" xfId="0" applyFont="1" applyFill="1" applyBorder="1" applyAlignment="1">
      <alignment horizontal="left" vertical="center"/>
    </xf>
    <xf numFmtId="44" fontId="11" fillId="16" borderId="3" xfId="0" applyNumberFormat="1" applyFont="1" applyFill="1" applyBorder="1" applyAlignment="1">
      <alignment vertical="center" wrapText="1"/>
    </xf>
    <xf numFmtId="0" fontId="11" fillId="18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5" fontId="27" fillId="0" borderId="3" xfId="0" applyNumberFormat="1" applyFont="1" applyBorder="1" applyAlignment="1">
      <alignment horizontal="right"/>
    </xf>
    <xf numFmtId="164" fontId="27" fillId="0" borderId="3" xfId="0" applyNumberFormat="1" applyFont="1" applyBorder="1"/>
    <xf numFmtId="0" fontId="28" fillId="18" borderId="3" xfId="0" applyFont="1" applyFill="1" applyBorder="1" applyAlignment="1">
      <alignment horizontal="left"/>
    </xf>
    <xf numFmtId="0" fontId="28" fillId="18" borderId="3" xfId="0" applyFont="1" applyFill="1" applyBorder="1" applyAlignment="1">
      <alignment wrapText="1"/>
    </xf>
    <xf numFmtId="165" fontId="28" fillId="18" borderId="3" xfId="0" applyNumberFormat="1" applyFont="1" applyFill="1" applyBorder="1" applyAlignment="1">
      <alignment horizontal="right"/>
    </xf>
    <xf numFmtId="0" fontId="28" fillId="0" borderId="3" xfId="0" applyFont="1" applyBorder="1" applyAlignment="1">
      <alignment horizontal="left"/>
    </xf>
    <xf numFmtId="0" fontId="28" fillId="0" borderId="3" xfId="0" applyFont="1" applyBorder="1" applyAlignment="1">
      <alignment wrapText="1"/>
    </xf>
    <xf numFmtId="165" fontId="28" fillId="0" borderId="3" xfId="0" applyNumberFormat="1" applyFont="1" applyBorder="1" applyAlignment="1">
      <alignment horizontal="right"/>
    </xf>
    <xf numFmtId="44" fontId="27" fillId="0" borderId="0" xfId="0" applyNumberFormat="1" applyFont="1"/>
    <xf numFmtId="164" fontId="27" fillId="0" borderId="0" xfId="0" applyNumberFormat="1" applyFont="1"/>
    <xf numFmtId="164" fontId="6" fillId="0" borderId="3" xfId="0" applyNumberFormat="1" applyFont="1" applyFill="1" applyBorder="1" applyAlignment="1">
      <alignment horizontal="right" wrapText="1"/>
    </xf>
    <xf numFmtId="0" fontId="27" fillId="0" borderId="3" xfId="0" applyFont="1" applyBorder="1" applyAlignment="1">
      <alignment horizontal="left"/>
    </xf>
    <xf numFmtId="0" fontId="6" fillId="18" borderId="4" xfId="0" applyFont="1" applyFill="1" applyBorder="1" applyAlignment="1">
      <alignment horizontal="left" vertical="center" wrapText="1"/>
    </xf>
    <xf numFmtId="0" fontId="6" fillId="18" borderId="4" xfId="0" applyFont="1" applyFill="1" applyBorder="1" applyAlignment="1">
      <alignment horizontal="center" vertical="center" wrapText="1"/>
    </xf>
    <xf numFmtId="164" fontId="21" fillId="18" borderId="4" xfId="0" applyNumberFormat="1" applyFont="1" applyFill="1" applyBorder="1" applyAlignment="1">
      <alignment horizontal="right" vertical="center" wrapText="1"/>
    </xf>
    <xf numFmtId="0" fontId="6" fillId="18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164" fontId="21" fillId="6" borderId="0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13" borderId="3" xfId="0" applyFont="1" applyFill="1" applyBorder="1" applyAlignment="1">
      <alignment horizontal="left" vertical="center" wrapText="1"/>
    </xf>
    <xf numFmtId="164" fontId="6" fillId="19" borderId="4" xfId="0" applyNumberFormat="1" applyFont="1" applyFill="1" applyBorder="1" applyAlignment="1" applyProtection="1">
      <alignment horizontal="center" vertical="center" wrapText="1"/>
    </xf>
    <xf numFmtId="0" fontId="11" fillId="13" borderId="3" xfId="0" applyFont="1" applyFill="1" applyBorder="1" applyAlignment="1">
      <alignment vertical="center" wrapText="1"/>
    </xf>
    <xf numFmtId="0" fontId="11" fillId="13" borderId="3" xfId="0" quotePrefix="1" applyFont="1" applyFill="1" applyBorder="1" applyAlignment="1">
      <alignment horizontal="left" vertical="center" wrapText="1"/>
    </xf>
    <xf numFmtId="0" fontId="11" fillId="13" borderId="3" xfId="0" applyFont="1" applyFill="1" applyBorder="1" applyAlignment="1">
      <alignment horizontal="left" vertical="center" wrapText="1"/>
    </xf>
    <xf numFmtId="164" fontId="22" fillId="5" borderId="4" xfId="0" applyNumberFormat="1" applyFont="1" applyFill="1" applyBorder="1" applyAlignment="1">
      <alignment horizontal="right" wrapText="1"/>
    </xf>
    <xf numFmtId="164" fontId="22" fillId="7" borderId="4" xfId="0" applyNumberFormat="1" applyFont="1" applyFill="1" applyBorder="1" applyAlignment="1">
      <alignment horizontal="right" wrapText="1"/>
    </xf>
    <xf numFmtId="164" fontId="3" fillId="7" borderId="3" xfId="0" applyNumberFormat="1" applyFont="1" applyFill="1" applyBorder="1" applyAlignment="1">
      <alignment horizontal="right"/>
    </xf>
    <xf numFmtId="164" fontId="22" fillId="2" borderId="0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164" fontId="9" fillId="3" borderId="2" xfId="0" applyNumberFormat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164" fontId="11" fillId="2" borderId="4" xfId="0" quotePrefix="1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44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164" fontId="6" fillId="6" borderId="4" xfId="0" applyNumberFormat="1" applyFont="1" applyFill="1" applyBorder="1" applyAlignment="1">
      <alignment horizontal="center" vertical="center" wrapText="1"/>
    </xf>
    <xf numFmtId="0" fontId="24" fillId="11" borderId="8" xfId="0" applyNumberFormat="1" applyFont="1" applyFill="1" applyBorder="1" applyAlignment="1">
      <alignment horizontal="right"/>
    </xf>
    <xf numFmtId="164" fontId="21" fillId="18" borderId="3" xfId="0" applyNumberFormat="1" applyFont="1" applyFill="1" applyBorder="1" applyAlignment="1">
      <alignment horizontal="right" vertical="center" wrapText="1"/>
    </xf>
    <xf numFmtId="164" fontId="22" fillId="2" borderId="3" xfId="0" applyNumberFormat="1" applyFont="1" applyFill="1" applyBorder="1" applyAlignment="1">
      <alignment horizontal="right" wrapText="1"/>
    </xf>
    <xf numFmtId="164" fontId="21" fillId="7" borderId="3" xfId="0" applyNumberFormat="1" applyFont="1" applyFill="1" applyBorder="1" applyAlignment="1">
      <alignment horizontal="right" wrapText="1"/>
    </xf>
    <xf numFmtId="164" fontId="21" fillId="5" borderId="3" xfId="0" applyNumberFormat="1" applyFont="1" applyFill="1" applyBorder="1" applyAlignment="1">
      <alignment horizontal="right" wrapText="1"/>
    </xf>
    <xf numFmtId="164" fontId="22" fillId="7" borderId="3" xfId="0" applyNumberFormat="1" applyFont="1" applyFill="1" applyBorder="1" applyAlignment="1">
      <alignment horizontal="right" wrapText="1"/>
    </xf>
    <xf numFmtId="164" fontId="22" fillId="5" borderId="3" xfId="0" applyNumberFormat="1" applyFont="1" applyFill="1" applyBorder="1" applyAlignment="1">
      <alignment horizontal="right" wrapText="1"/>
    </xf>
    <xf numFmtId="2" fontId="5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wrapText="1"/>
    </xf>
    <xf numFmtId="2" fontId="6" fillId="7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0" fillId="0" borderId="0" xfId="0" applyNumberFormat="1"/>
    <xf numFmtId="164" fontId="6" fillId="7" borderId="4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>
      <alignment horizontal="center" vertical="center" wrapText="1"/>
    </xf>
    <xf numFmtId="2" fontId="21" fillId="18" borderId="3" xfId="0" applyNumberFormat="1" applyFont="1" applyFill="1" applyBorder="1" applyAlignment="1">
      <alignment horizontal="right" vertical="center" wrapText="1"/>
    </xf>
    <xf numFmtId="2" fontId="6" fillId="2" borderId="3" xfId="0" applyNumberFormat="1" applyFont="1" applyFill="1" applyBorder="1" applyAlignment="1">
      <alignment horizontal="right"/>
    </xf>
    <xf numFmtId="2" fontId="6" fillId="5" borderId="3" xfId="0" applyNumberFormat="1" applyFont="1" applyFill="1" applyBorder="1" applyAlignment="1">
      <alignment horizontal="right"/>
    </xf>
    <xf numFmtId="2" fontId="22" fillId="2" borderId="3" xfId="0" applyNumberFormat="1" applyFont="1" applyFill="1" applyBorder="1" applyAlignment="1">
      <alignment horizontal="right" wrapText="1"/>
    </xf>
    <xf numFmtId="2" fontId="21" fillId="2" borderId="3" xfId="0" applyNumberFormat="1" applyFont="1" applyFill="1" applyBorder="1" applyAlignment="1">
      <alignment horizontal="right" wrapText="1"/>
    </xf>
    <xf numFmtId="2" fontId="21" fillId="7" borderId="3" xfId="0" applyNumberFormat="1" applyFont="1" applyFill="1" applyBorder="1" applyAlignment="1">
      <alignment horizontal="right" wrapText="1"/>
    </xf>
    <xf numFmtId="2" fontId="21" fillId="5" borderId="3" xfId="0" applyNumberFormat="1" applyFont="1" applyFill="1" applyBorder="1" applyAlignment="1">
      <alignment horizontal="right" wrapText="1"/>
    </xf>
    <xf numFmtId="2" fontId="3" fillId="5" borderId="3" xfId="0" applyNumberFormat="1" applyFont="1" applyFill="1" applyBorder="1" applyAlignment="1">
      <alignment horizontal="right"/>
    </xf>
    <xf numFmtId="2" fontId="3" fillId="7" borderId="3" xfId="0" applyNumberFormat="1" applyFont="1" applyFill="1" applyBorder="1" applyAlignment="1">
      <alignment horizontal="right"/>
    </xf>
    <xf numFmtId="2" fontId="22" fillId="7" borderId="3" xfId="0" applyNumberFormat="1" applyFont="1" applyFill="1" applyBorder="1" applyAlignment="1">
      <alignment horizontal="right" wrapText="1"/>
    </xf>
    <xf numFmtId="2" fontId="22" fillId="5" borderId="3" xfId="0" applyNumberFormat="1" applyFont="1" applyFill="1" applyBorder="1" applyAlignment="1">
      <alignment horizontal="right" wrapText="1"/>
    </xf>
    <xf numFmtId="2" fontId="6" fillId="6" borderId="3" xfId="0" applyNumberFormat="1" applyFont="1" applyFill="1" applyBorder="1" applyAlignment="1">
      <alignment horizontal="righ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164" fontId="6" fillId="14" borderId="4" xfId="0" applyNumberFormat="1" applyFont="1" applyFill="1" applyBorder="1" applyAlignment="1" applyProtection="1">
      <alignment horizontal="right" vertical="center" wrapText="1"/>
    </xf>
    <xf numFmtId="164" fontId="6" fillId="13" borderId="4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 applyProtection="1">
      <alignment horizontal="right" vertical="center" wrapText="1"/>
    </xf>
    <xf numFmtId="164" fontId="6" fillId="13" borderId="3" xfId="0" applyNumberFormat="1" applyFont="1" applyFill="1" applyBorder="1" applyAlignment="1">
      <alignment horizontal="right" vertical="center" wrapText="1"/>
    </xf>
    <xf numFmtId="164" fontId="9" fillId="2" borderId="3" xfId="0" quotePrefix="1" applyNumberFormat="1" applyFont="1" applyFill="1" applyBorder="1" applyAlignment="1">
      <alignment horizontal="right" vertical="center"/>
    </xf>
    <xf numFmtId="164" fontId="11" fillId="13" borderId="3" xfId="0" applyNumberFormat="1" applyFont="1" applyFill="1" applyBorder="1" applyAlignment="1">
      <alignment horizontal="right" vertical="center" wrapText="1"/>
    </xf>
    <xf numFmtId="164" fontId="9" fillId="2" borderId="3" xfId="0" quotePrefix="1" applyNumberFormat="1" applyFont="1" applyFill="1" applyBorder="1" applyAlignment="1">
      <alignment horizontal="right" vertical="center" wrapText="1"/>
    </xf>
    <xf numFmtId="164" fontId="3" fillId="0" borderId="3" xfId="0" applyNumberFormat="1" applyFont="1" applyFill="1" applyBorder="1" applyAlignment="1" applyProtection="1">
      <alignment horizontal="right" vertical="center" wrapText="1"/>
    </xf>
    <xf numFmtId="164" fontId="11" fillId="13" borderId="3" xfId="0" quotePrefix="1" applyNumberFormat="1" applyFont="1" applyFill="1" applyBorder="1" applyAlignment="1">
      <alignment horizontal="right" vertical="center" wrapText="1"/>
    </xf>
    <xf numFmtId="164" fontId="6" fillId="13" borderId="4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 applyProtection="1">
      <alignment vertical="center" wrapText="1"/>
    </xf>
    <xf numFmtId="164" fontId="6" fillId="13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 applyProtection="1">
      <alignment horizontal="left" vertical="center" wrapText="1"/>
    </xf>
    <xf numFmtId="164" fontId="9" fillId="2" borderId="3" xfId="0" quotePrefix="1" applyNumberFormat="1" applyFont="1" applyFill="1" applyBorder="1" applyAlignment="1">
      <alignment horizontal="left" vertical="center"/>
    </xf>
    <xf numFmtId="164" fontId="11" fillId="13" borderId="3" xfId="0" applyNumberFormat="1" applyFont="1" applyFill="1" applyBorder="1" applyAlignment="1">
      <alignment vertical="center" wrapText="1"/>
    </xf>
    <xf numFmtId="164" fontId="9" fillId="2" borderId="3" xfId="0" quotePrefix="1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 applyProtection="1">
      <alignment horizontal="left" vertical="center" wrapText="1"/>
    </xf>
    <xf numFmtId="164" fontId="11" fillId="13" borderId="3" xfId="0" quotePrefix="1" applyNumberFormat="1" applyFont="1" applyFill="1" applyBorder="1" applyAlignment="1">
      <alignment horizontal="left" vertical="center" wrapText="1"/>
    </xf>
    <xf numFmtId="164" fontId="11" fillId="13" borderId="3" xfId="0" applyNumberFormat="1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 applyProtection="1">
      <alignment horizontal="center" vertical="center" wrapText="1"/>
    </xf>
    <xf numFmtId="164" fontId="6" fillId="19" borderId="3" xfId="0" applyNumberFormat="1" applyFont="1" applyFill="1" applyBorder="1" applyAlignment="1">
      <alignment horizontal="right"/>
    </xf>
    <xf numFmtId="0" fontId="27" fillId="0" borderId="3" xfId="0" applyFont="1" applyBorder="1" applyAlignment="1">
      <alignment wrapText="1"/>
    </xf>
    <xf numFmtId="0" fontId="27" fillId="0" borderId="3" xfId="0" applyFont="1" applyBorder="1" applyAlignment="1">
      <alignment horizontal="center" vertical="center"/>
    </xf>
    <xf numFmtId="164" fontId="27" fillId="0" borderId="3" xfId="0" applyNumberFormat="1" applyFont="1" applyBorder="1" applyAlignment="1">
      <alignment horizontal="right"/>
    </xf>
    <xf numFmtId="164" fontId="28" fillId="18" borderId="3" xfId="0" applyNumberFormat="1" applyFont="1" applyFill="1" applyBorder="1" applyAlignment="1">
      <alignment horizontal="right" wrapText="1"/>
    </xf>
    <xf numFmtId="164" fontId="28" fillId="0" borderId="3" xfId="0" applyNumberFormat="1" applyFont="1" applyBorder="1" applyAlignment="1">
      <alignment horizontal="right" wrapText="1"/>
    </xf>
    <xf numFmtId="164" fontId="11" fillId="16" borderId="3" xfId="0" applyNumberFormat="1" applyFont="1" applyFill="1" applyBorder="1" applyAlignment="1">
      <alignment horizontal="right" wrapText="1"/>
    </xf>
    <xf numFmtId="164" fontId="11" fillId="18" borderId="3" xfId="0" applyNumberFormat="1" applyFont="1" applyFill="1" applyBorder="1" applyAlignment="1">
      <alignment horizontal="right" wrapText="1"/>
    </xf>
    <xf numFmtId="164" fontId="11" fillId="2" borderId="3" xfId="0" applyNumberFormat="1" applyFont="1" applyFill="1" applyBorder="1" applyAlignment="1">
      <alignment horizontal="right" wrapText="1"/>
    </xf>
    <xf numFmtId="164" fontId="6" fillId="18" borderId="3" xfId="0" applyNumberFormat="1" applyFont="1" applyFill="1" applyBorder="1" applyAlignment="1">
      <alignment horizontal="right"/>
    </xf>
    <xf numFmtId="164" fontId="9" fillId="2" borderId="3" xfId="0" applyNumberFormat="1" applyFont="1" applyFill="1" applyBorder="1" applyAlignment="1">
      <alignment horizontal="right" wrapText="1"/>
    </xf>
    <xf numFmtId="2" fontId="6" fillId="4" borderId="3" xfId="0" applyNumberFormat="1" applyFont="1" applyFill="1" applyBorder="1" applyAlignment="1" applyProtection="1">
      <alignment horizontal="center" vertical="center" wrapText="1"/>
    </xf>
    <xf numFmtId="2" fontId="6" fillId="4" borderId="3" xfId="0" applyNumberFormat="1" applyFont="1" applyFill="1" applyBorder="1" applyAlignment="1">
      <alignment horizontal="right" wrapText="1"/>
    </xf>
    <xf numFmtId="2" fontId="6" fillId="16" borderId="3" xfId="0" applyNumberFormat="1" applyFont="1" applyFill="1" applyBorder="1" applyAlignment="1">
      <alignment horizontal="right" wrapText="1"/>
    </xf>
    <xf numFmtId="2" fontId="6" fillId="18" borderId="3" xfId="0" applyNumberFormat="1" applyFont="1" applyFill="1" applyBorder="1" applyAlignment="1">
      <alignment horizontal="right" wrapText="1"/>
    </xf>
    <xf numFmtId="2" fontId="6" fillId="2" borderId="3" xfId="0" applyNumberFormat="1" applyFont="1" applyFill="1" applyBorder="1" applyAlignment="1">
      <alignment horizontal="right" wrapText="1"/>
    </xf>
    <xf numFmtId="2" fontId="21" fillId="18" borderId="3" xfId="0" applyNumberFormat="1" applyFont="1" applyFill="1" applyBorder="1" applyAlignment="1">
      <alignment horizontal="right" wrapText="1"/>
    </xf>
    <xf numFmtId="2" fontId="27" fillId="0" borderId="3" xfId="0" applyNumberFormat="1" applyFont="1" applyBorder="1"/>
    <xf numFmtId="2" fontId="28" fillId="18" borderId="3" xfId="0" applyNumberFormat="1" applyFont="1" applyFill="1" applyBorder="1" applyAlignment="1">
      <alignment horizontal="right"/>
    </xf>
    <xf numFmtId="2" fontId="28" fillId="0" borderId="3" xfId="0" applyNumberFormat="1" applyFont="1" applyBorder="1" applyAlignment="1">
      <alignment horizontal="right"/>
    </xf>
    <xf numFmtId="164" fontId="6" fillId="18" borderId="4" xfId="0" applyNumberFormat="1" applyFont="1" applyFill="1" applyBorder="1" applyAlignment="1">
      <alignment horizontal="right" wrapText="1"/>
    </xf>
    <xf numFmtId="164" fontId="6" fillId="2" borderId="4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44" fontId="9" fillId="2" borderId="4" xfId="0" applyNumberFormat="1" applyFont="1" applyFill="1" applyBorder="1" applyAlignment="1">
      <alignment horizontal="left" vertical="center" wrapText="1"/>
    </xf>
    <xf numFmtId="164" fontId="9" fillId="2" borderId="4" xfId="0" applyNumberFormat="1" applyFont="1" applyFill="1" applyBorder="1" applyAlignment="1">
      <alignment horizontal="right" wrapText="1"/>
    </xf>
    <xf numFmtId="164" fontId="28" fillId="18" borderId="3" xfId="0" applyNumberFormat="1" applyFont="1" applyFill="1" applyBorder="1"/>
    <xf numFmtId="2" fontId="3" fillId="2" borderId="3" xfId="0" applyNumberFormat="1" applyFont="1" applyFill="1" applyBorder="1" applyAlignment="1">
      <alignment horizontal="right" wrapText="1"/>
    </xf>
    <xf numFmtId="2" fontId="27" fillId="0" borderId="3" xfId="0" applyNumberFormat="1" applyFont="1" applyBorder="1" applyAlignment="1">
      <alignment horizontal="right"/>
    </xf>
    <xf numFmtId="2" fontId="28" fillId="18" borderId="3" xfId="0" applyNumberFormat="1" applyFont="1" applyFill="1" applyBorder="1"/>
    <xf numFmtId="2" fontId="6" fillId="0" borderId="3" xfId="0" applyNumberFormat="1" applyFont="1" applyFill="1" applyBorder="1" applyAlignment="1">
      <alignment horizontal="right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3" xfId="0" quotePrefix="1" applyNumberFormat="1" applyFont="1" applyFill="1" applyBorder="1" applyAlignment="1">
      <alignment horizontal="right" wrapText="1"/>
    </xf>
    <xf numFmtId="164" fontId="22" fillId="0" borderId="3" xfId="0" applyNumberFormat="1" applyFont="1" applyBorder="1" applyAlignment="1">
      <alignment horizontal="right"/>
    </xf>
    <xf numFmtId="164" fontId="9" fillId="2" borderId="4" xfId="0" applyNumberFormat="1" applyFont="1" applyFill="1" applyBorder="1" applyAlignment="1">
      <alignment horizontal="left" vertical="center" wrapText="1"/>
    </xf>
    <xf numFmtId="2" fontId="6" fillId="19" borderId="3" xfId="0" applyNumberFormat="1" applyFont="1" applyFill="1" applyBorder="1" applyAlignment="1">
      <alignment horizontal="right"/>
    </xf>
    <xf numFmtId="2" fontId="6" fillId="4" borderId="4" xfId="0" applyNumberFormat="1" applyFont="1" applyFill="1" applyBorder="1" applyAlignment="1" applyProtection="1">
      <alignment horizontal="center" vertical="center" wrapText="1"/>
    </xf>
    <xf numFmtId="2" fontId="6" fillId="14" borderId="4" xfId="0" applyNumberFormat="1" applyFont="1" applyFill="1" applyBorder="1" applyAlignment="1" applyProtection="1">
      <alignment horizontal="right" wrapText="1"/>
    </xf>
    <xf numFmtId="2" fontId="6" fillId="19" borderId="4" xfId="0" applyNumberFormat="1" applyFont="1" applyFill="1" applyBorder="1" applyAlignment="1" applyProtection="1">
      <alignment horizontal="right" wrapText="1"/>
    </xf>
    <xf numFmtId="2" fontId="3" fillId="0" borderId="3" xfId="0" applyNumberFormat="1" applyFont="1" applyFill="1" applyBorder="1" applyAlignment="1" applyProtection="1">
      <alignment horizontal="right" wrapText="1"/>
    </xf>
    <xf numFmtId="2" fontId="6" fillId="19" borderId="3" xfId="0" applyNumberFormat="1" applyFont="1" applyFill="1" applyBorder="1" applyAlignment="1" applyProtection="1">
      <alignment horizontal="right" wrapText="1"/>
    </xf>
    <xf numFmtId="2" fontId="6" fillId="4" borderId="4" xfId="0" applyNumberFormat="1" applyFont="1" applyFill="1" applyBorder="1" applyAlignment="1" applyProtection="1">
      <alignment horizontal="right" wrapText="1"/>
    </xf>
    <xf numFmtId="0" fontId="6" fillId="4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/>
    </xf>
    <xf numFmtId="164" fontId="11" fillId="3" borderId="2" xfId="0" applyNumberFormat="1" applyFont="1" applyFill="1" applyBorder="1" applyAlignment="1">
      <alignment vertical="center"/>
    </xf>
    <xf numFmtId="164" fontId="11" fillId="0" borderId="2" xfId="0" applyNumberFormat="1" applyFont="1" applyBorder="1" applyAlignment="1">
      <alignment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3" borderId="2" xfId="0" applyNumberFormat="1" applyFont="1" applyFill="1" applyBorder="1" applyAlignment="1">
      <alignment vertical="center" wrapText="1"/>
    </xf>
    <xf numFmtId="2" fontId="6" fillId="3" borderId="3" xfId="0" applyNumberFormat="1" applyFont="1" applyFill="1" applyBorder="1" applyAlignment="1">
      <alignment horizontal="right"/>
    </xf>
    <xf numFmtId="2" fontId="6" fillId="3" borderId="3" xfId="0" applyNumberFormat="1" applyFont="1" applyFill="1" applyBorder="1" applyAlignment="1">
      <alignment horizontal="right" wrapText="1"/>
    </xf>
    <xf numFmtId="0" fontId="6" fillId="4" borderId="1" xfId="0" quotePrefix="1" applyNumberFormat="1" applyFont="1" applyFill="1" applyBorder="1" applyAlignment="1">
      <alignment horizontal="right"/>
    </xf>
    <xf numFmtId="0" fontId="6" fillId="3" borderId="1" xfId="0" quotePrefix="1" applyNumberFormat="1" applyFont="1" applyFill="1" applyBorder="1" applyAlignment="1">
      <alignment horizontal="right"/>
    </xf>
    <xf numFmtId="0" fontId="0" fillId="0" borderId="0" xfId="0" applyNumberFormat="1"/>
    <xf numFmtId="0" fontId="6" fillId="0" borderId="3" xfId="0" applyNumberFormat="1" applyFont="1" applyBorder="1" applyAlignment="1">
      <alignment horizontal="right"/>
    </xf>
    <xf numFmtId="2" fontId="6" fillId="4" borderId="1" xfId="0" quotePrefix="1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164" fontId="11" fillId="2" borderId="1" xfId="0" quotePrefix="1" applyNumberFormat="1" applyFont="1" applyFill="1" applyBorder="1" applyAlignment="1">
      <alignment horizontal="left" vertical="center" wrapText="1"/>
    </xf>
    <xf numFmtId="164" fontId="9" fillId="2" borderId="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164" fontId="5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9" fillId="3" borderId="2" xfId="0" applyNumberFormat="1" applyFont="1" applyFill="1" applyBorder="1" applyAlignment="1">
      <alignment vertical="center" wrapText="1"/>
    </xf>
    <xf numFmtId="164" fontId="9" fillId="3" borderId="2" xfId="0" applyNumberFormat="1" applyFont="1" applyFill="1" applyBorder="1" applyAlignment="1">
      <alignment vertical="center"/>
    </xf>
    <xf numFmtId="164" fontId="11" fillId="0" borderId="1" xfId="0" applyNumberFormat="1" applyFont="1" applyBorder="1" applyAlignment="1">
      <alignment horizontal="left" vertical="center" wrapText="1"/>
    </xf>
    <xf numFmtId="164" fontId="9" fillId="0" borderId="2" xfId="0" applyNumberFormat="1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164" fontId="11" fillId="2" borderId="2" xfId="0" quotePrefix="1" applyNumberFormat="1" applyFont="1" applyFill="1" applyBorder="1" applyAlignment="1">
      <alignment horizontal="left" vertical="center" wrapText="1"/>
    </xf>
    <xf numFmtId="164" fontId="11" fillId="2" borderId="4" xfId="0" quotePrefix="1" applyNumberFormat="1" applyFont="1" applyFill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left" vertical="center" wrapText="1"/>
    </xf>
    <xf numFmtId="164" fontId="11" fillId="3" borderId="1" xfId="0" quotePrefix="1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4" fontId="11" fillId="0" borderId="1" xfId="0" quotePrefix="1" applyNumberFormat="1" applyFont="1" applyBorder="1" applyAlignment="1">
      <alignment horizontal="left" vertic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44" fontId="5" fillId="0" borderId="0" xfId="0" applyNumberFormat="1" applyFont="1" applyAlignment="1">
      <alignment horizontal="center" vertical="center" wrapText="1"/>
    </xf>
    <xf numFmtId="44" fontId="26" fillId="0" borderId="0" xfId="0" applyNumberFormat="1" applyFont="1" applyAlignment="1">
      <alignment vertical="center" wrapText="1"/>
    </xf>
    <xf numFmtId="0" fontId="26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/>
    </xf>
    <xf numFmtId="0" fontId="6" fillId="18" borderId="2" xfId="0" applyFont="1" applyFill="1" applyBorder="1" applyAlignment="1">
      <alignment horizontal="center" vertical="center"/>
    </xf>
    <xf numFmtId="0" fontId="6" fillId="18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L35"/>
  <sheetViews>
    <sheetView zoomScale="80" zoomScaleNormal="80" workbookViewId="0">
      <selection activeCell="T15" sqref="T15"/>
    </sheetView>
  </sheetViews>
  <sheetFormatPr defaultRowHeight="15" x14ac:dyDescent="0.25"/>
  <cols>
    <col min="5" max="7" width="25.28515625" customWidth="1"/>
    <col min="8" max="8" width="25.28515625" hidden="1" customWidth="1"/>
    <col min="9" max="9" width="25.28515625" customWidth="1"/>
    <col min="10" max="10" width="18.5703125" customWidth="1"/>
    <col min="11" max="12" width="25.28515625" customWidth="1"/>
  </cols>
  <sheetData>
    <row r="1" spans="1:12" ht="42" customHeight="1" x14ac:dyDescent="0.25">
      <c r="A1" s="347" t="s">
        <v>263</v>
      </c>
      <c r="B1" s="347"/>
      <c r="C1" s="347"/>
      <c r="D1" s="347"/>
      <c r="E1" s="347"/>
      <c r="F1" s="347"/>
      <c r="G1" s="347"/>
      <c r="H1" s="347"/>
      <c r="I1" s="347"/>
      <c r="K1" s="231"/>
      <c r="L1" s="231"/>
    </row>
    <row r="2" spans="1:12" ht="18" customHeight="1" x14ac:dyDescent="0.25">
      <c r="A2" s="4"/>
      <c r="B2" s="4"/>
      <c r="C2" s="4"/>
      <c r="D2" s="4"/>
      <c r="E2" s="4"/>
      <c r="F2" s="4"/>
      <c r="G2" s="4"/>
      <c r="H2" s="4"/>
      <c r="I2" s="4"/>
      <c r="K2" s="4"/>
      <c r="L2" s="4"/>
    </row>
    <row r="3" spans="1:12" ht="15.75" x14ac:dyDescent="0.25">
      <c r="A3" s="347" t="s">
        <v>24</v>
      </c>
      <c r="B3" s="347"/>
      <c r="C3" s="347"/>
      <c r="D3" s="347"/>
      <c r="E3" s="347"/>
      <c r="F3" s="347"/>
      <c r="G3" s="347"/>
      <c r="H3" s="347"/>
      <c r="I3" s="347"/>
      <c r="K3" s="231"/>
      <c r="L3" s="231"/>
    </row>
    <row r="4" spans="1:12" ht="18" x14ac:dyDescent="0.25">
      <c r="A4" s="4"/>
      <c r="B4" s="4"/>
      <c r="C4" s="4"/>
      <c r="D4" s="4"/>
      <c r="E4" s="4"/>
      <c r="F4" s="4"/>
      <c r="G4" s="4"/>
      <c r="H4" s="4"/>
      <c r="I4" s="4"/>
      <c r="K4" s="4"/>
      <c r="L4" s="4"/>
    </row>
    <row r="5" spans="1:12" ht="18" customHeight="1" x14ac:dyDescent="0.25">
      <c r="A5" s="347" t="s">
        <v>28</v>
      </c>
      <c r="B5" s="348"/>
      <c r="C5" s="348"/>
      <c r="D5" s="348"/>
      <c r="E5" s="348"/>
      <c r="F5" s="348"/>
      <c r="G5" s="348"/>
      <c r="H5" s="348"/>
      <c r="I5" s="348"/>
      <c r="K5" s="232"/>
      <c r="L5" s="232"/>
    </row>
    <row r="6" spans="1:12" ht="18" x14ac:dyDescent="0.25">
      <c r="A6" s="1"/>
      <c r="B6" s="2"/>
      <c r="C6" s="2"/>
      <c r="D6" s="2"/>
      <c r="E6" s="6"/>
      <c r="F6" s="6"/>
      <c r="G6" s="7"/>
      <c r="H6" s="7"/>
      <c r="I6" s="7"/>
      <c r="K6" s="331"/>
      <c r="L6" s="331"/>
    </row>
    <row r="7" spans="1:12" ht="25.5" x14ac:dyDescent="0.25">
      <c r="A7" s="17"/>
      <c r="B7" s="18"/>
      <c r="C7" s="18"/>
      <c r="D7" s="19"/>
      <c r="E7" s="20"/>
      <c r="F7" s="20" t="s">
        <v>262</v>
      </c>
      <c r="G7" s="3" t="s">
        <v>182</v>
      </c>
      <c r="H7" s="212" t="s">
        <v>233</v>
      </c>
      <c r="I7" s="212" t="s">
        <v>234</v>
      </c>
      <c r="J7" s="212" t="s">
        <v>251</v>
      </c>
      <c r="K7" s="212" t="s">
        <v>273</v>
      </c>
      <c r="L7" s="212" t="s">
        <v>273</v>
      </c>
    </row>
    <row r="8" spans="1:12" x14ac:dyDescent="0.25">
      <c r="A8" s="17"/>
      <c r="B8" s="18"/>
      <c r="C8" s="18"/>
      <c r="D8" s="19"/>
      <c r="E8" s="20"/>
      <c r="F8" s="332">
        <v>1</v>
      </c>
      <c r="G8" s="3">
        <v>2</v>
      </c>
      <c r="H8" s="212"/>
      <c r="I8" s="212">
        <v>3</v>
      </c>
      <c r="J8" s="212">
        <v>4</v>
      </c>
      <c r="K8" s="212" t="s">
        <v>266</v>
      </c>
      <c r="L8" s="212" t="s">
        <v>278</v>
      </c>
    </row>
    <row r="9" spans="1:12" x14ac:dyDescent="0.25">
      <c r="A9" s="351" t="s">
        <v>0</v>
      </c>
      <c r="B9" s="352"/>
      <c r="C9" s="352"/>
      <c r="D9" s="352"/>
      <c r="E9" s="353"/>
      <c r="F9" s="333">
        <f>F10</f>
        <v>2975768.62</v>
      </c>
      <c r="G9" s="67">
        <v>2487156</v>
      </c>
      <c r="H9" s="67">
        <f t="shared" ref="H9:H14" si="0">I9-G9</f>
        <v>58393.89000000013</v>
      </c>
      <c r="I9" s="67">
        <f>I10</f>
        <v>2545549.89</v>
      </c>
      <c r="J9" s="67">
        <f>J10</f>
        <v>3241087.29</v>
      </c>
      <c r="K9" s="337">
        <f>J9/I9*100</f>
        <v>127.32366011494672</v>
      </c>
      <c r="L9" s="337">
        <f>J9/F9*100</f>
        <v>108.91597109455371</v>
      </c>
    </row>
    <row r="10" spans="1:12" x14ac:dyDescent="0.25">
      <c r="A10" s="354" t="s">
        <v>1</v>
      </c>
      <c r="B10" s="355"/>
      <c r="C10" s="355"/>
      <c r="D10" s="355"/>
      <c r="E10" s="356"/>
      <c r="F10" s="334">
        <v>2975768.62</v>
      </c>
      <c r="G10" s="57">
        <v>2487156</v>
      </c>
      <c r="H10" s="57">
        <f t="shared" si="0"/>
        <v>58393.89000000013</v>
      </c>
      <c r="I10" s="57">
        <v>2545549.89</v>
      </c>
      <c r="J10" s="57">
        <v>3241087.29</v>
      </c>
      <c r="K10" s="257">
        <f t="shared" ref="K10:K14" si="1">J10/I10*100</f>
        <v>127.32366011494672</v>
      </c>
      <c r="L10" s="257">
        <f t="shared" ref="L10:L14" si="2">J10/F10*100</f>
        <v>108.91597109455371</v>
      </c>
    </row>
    <row r="11" spans="1:12" x14ac:dyDescent="0.25">
      <c r="A11" s="83" t="s">
        <v>2</v>
      </c>
      <c r="B11" s="84"/>
      <c r="C11" s="84"/>
      <c r="D11" s="84"/>
      <c r="E11" s="84"/>
      <c r="F11" s="333">
        <f>F12+F13</f>
        <v>2970066.0500000003</v>
      </c>
      <c r="G11" s="67">
        <v>2587156</v>
      </c>
      <c r="H11" s="67">
        <f t="shared" si="0"/>
        <v>58393.89000000013</v>
      </c>
      <c r="I11" s="67">
        <f>I12+I13</f>
        <v>2645549.89</v>
      </c>
      <c r="J11" s="67">
        <f>J12+J13</f>
        <v>3557165.98</v>
      </c>
      <c r="K11" s="337">
        <f t="shared" si="1"/>
        <v>134.45847282811968</v>
      </c>
      <c r="L11" s="337">
        <f t="shared" si="2"/>
        <v>119.76723480610809</v>
      </c>
    </row>
    <row r="12" spans="1:12" s="22" customFormat="1" ht="14.25" customHeight="1" x14ac:dyDescent="0.25">
      <c r="A12" s="345" t="s">
        <v>3</v>
      </c>
      <c r="B12" s="346"/>
      <c r="C12" s="346"/>
      <c r="D12" s="346"/>
      <c r="E12" s="346"/>
      <c r="F12" s="335">
        <v>2889159.87</v>
      </c>
      <c r="G12" s="57">
        <v>2401227</v>
      </c>
      <c r="H12" s="57">
        <f t="shared" si="0"/>
        <v>56393.89000000013</v>
      </c>
      <c r="I12" s="57">
        <v>2457620.89</v>
      </c>
      <c r="J12" s="57">
        <v>3480901.98</v>
      </c>
      <c r="K12" s="257">
        <f t="shared" si="1"/>
        <v>141.63706022209143</v>
      </c>
      <c r="L12" s="257">
        <f t="shared" si="2"/>
        <v>120.48145954623133</v>
      </c>
    </row>
    <row r="13" spans="1:12" s="22" customFormat="1" x14ac:dyDescent="0.25">
      <c r="A13" s="345" t="s">
        <v>4</v>
      </c>
      <c r="B13" s="357"/>
      <c r="C13" s="357"/>
      <c r="D13" s="357"/>
      <c r="E13" s="358"/>
      <c r="F13" s="233">
        <v>80906.179999999993</v>
      </c>
      <c r="G13" s="57">
        <v>185929</v>
      </c>
      <c r="H13" s="57">
        <f t="shared" si="0"/>
        <v>2000</v>
      </c>
      <c r="I13" s="57">
        <v>187929</v>
      </c>
      <c r="J13" s="57">
        <v>76264</v>
      </c>
      <c r="K13" s="257">
        <f t="shared" si="1"/>
        <v>40.581283357012488</v>
      </c>
      <c r="L13" s="257">
        <f t="shared" si="2"/>
        <v>94.26226772787939</v>
      </c>
    </row>
    <row r="14" spans="1:12" x14ac:dyDescent="0.25">
      <c r="A14" s="361" t="s">
        <v>5</v>
      </c>
      <c r="B14" s="352"/>
      <c r="C14" s="352"/>
      <c r="D14" s="352"/>
      <c r="E14" s="352"/>
      <c r="F14" s="336">
        <f>F9-F11</f>
        <v>5702.5699999998324</v>
      </c>
      <c r="G14" s="85">
        <f>G9-G11</f>
        <v>-100000</v>
      </c>
      <c r="H14" s="85">
        <f t="shared" si="0"/>
        <v>0</v>
      </c>
      <c r="I14" s="85">
        <f>I9-I11</f>
        <v>-100000</v>
      </c>
      <c r="J14" s="85">
        <f>J9-J11</f>
        <v>-316078.68999999994</v>
      </c>
      <c r="K14" s="338">
        <f t="shared" si="1"/>
        <v>316.07868999999994</v>
      </c>
      <c r="L14" s="338">
        <f t="shared" si="2"/>
        <v>-5542.741079899225</v>
      </c>
    </row>
    <row r="15" spans="1:12" ht="18" x14ac:dyDescent="0.25">
      <c r="A15" s="54"/>
      <c r="B15" s="86"/>
      <c r="C15" s="86"/>
      <c r="D15" s="86"/>
      <c r="E15" s="86"/>
      <c r="F15" s="86"/>
      <c r="G15" s="87"/>
      <c r="H15" s="87"/>
      <c r="I15" s="87"/>
      <c r="K15" s="87"/>
      <c r="L15" s="87"/>
    </row>
    <row r="16" spans="1:12" ht="18" customHeight="1" x14ac:dyDescent="0.25">
      <c r="A16" s="349" t="s">
        <v>29</v>
      </c>
      <c r="B16" s="350"/>
      <c r="C16" s="350"/>
      <c r="D16" s="350"/>
      <c r="E16" s="350"/>
      <c r="F16" s="350"/>
      <c r="G16" s="350"/>
      <c r="H16" s="350"/>
      <c r="I16" s="350"/>
      <c r="K16" s="230"/>
      <c r="L16" s="230"/>
    </row>
    <row r="17" spans="1:12" ht="18" x14ac:dyDescent="0.25">
      <c r="A17" s="54"/>
      <c r="B17" s="86"/>
      <c r="C17" s="86"/>
      <c r="D17" s="86"/>
      <c r="E17" s="86"/>
      <c r="F17" s="86"/>
      <c r="G17" s="87"/>
      <c r="H17" s="87"/>
      <c r="I17" s="87"/>
      <c r="K17" s="87"/>
      <c r="L17" s="87"/>
    </row>
    <row r="18" spans="1:12" ht="25.5" x14ac:dyDescent="0.25">
      <c r="A18" s="88"/>
      <c r="B18" s="89"/>
      <c r="C18" s="89"/>
      <c r="D18" s="90"/>
      <c r="E18" s="91"/>
      <c r="F18" s="20" t="s">
        <v>262</v>
      </c>
      <c r="G18" s="92" t="s">
        <v>217</v>
      </c>
      <c r="H18" s="212" t="s">
        <v>233</v>
      </c>
      <c r="I18" s="212" t="s">
        <v>234</v>
      </c>
      <c r="J18" s="212" t="s">
        <v>251</v>
      </c>
      <c r="K18" s="212" t="s">
        <v>273</v>
      </c>
      <c r="L18" s="212" t="s">
        <v>273</v>
      </c>
    </row>
    <row r="19" spans="1:12" x14ac:dyDescent="0.25">
      <c r="A19" s="88"/>
      <c r="B19" s="89"/>
      <c r="C19" s="89"/>
      <c r="D19" s="90"/>
      <c r="E19" s="91"/>
      <c r="F19" s="332">
        <v>1</v>
      </c>
      <c r="G19" s="3">
        <v>2</v>
      </c>
      <c r="H19" s="212"/>
      <c r="I19" s="212">
        <v>3</v>
      </c>
      <c r="J19" s="212">
        <v>4</v>
      </c>
      <c r="K19" s="212" t="s">
        <v>266</v>
      </c>
      <c r="L19" s="212" t="s">
        <v>278</v>
      </c>
    </row>
    <row r="20" spans="1:12" ht="15.75" customHeight="1" x14ac:dyDescent="0.25">
      <c r="A20" s="354" t="s">
        <v>7</v>
      </c>
      <c r="B20" s="359"/>
      <c r="C20" s="359"/>
      <c r="D20" s="359"/>
      <c r="E20" s="360"/>
      <c r="F20" s="226">
        <v>0</v>
      </c>
      <c r="G20" s="82">
        <v>0</v>
      </c>
      <c r="H20" s="82">
        <v>0</v>
      </c>
      <c r="I20" s="82">
        <v>0</v>
      </c>
      <c r="J20" s="82">
        <v>0</v>
      </c>
      <c r="K20" s="82" t="e">
        <f>J20/I20*100</f>
        <v>#DIV/0!</v>
      </c>
      <c r="L20" s="82" t="e">
        <f>J20/F20*100</f>
        <v>#DIV/0!</v>
      </c>
    </row>
    <row r="21" spans="1:12" x14ac:dyDescent="0.25">
      <c r="A21" s="354" t="s">
        <v>8</v>
      </c>
      <c r="B21" s="355"/>
      <c r="C21" s="355"/>
      <c r="D21" s="355"/>
      <c r="E21" s="355"/>
      <c r="F21" s="225">
        <v>0</v>
      </c>
      <c r="G21" s="82">
        <v>0</v>
      </c>
      <c r="H21" s="82">
        <v>0</v>
      </c>
      <c r="I21" s="82">
        <v>0</v>
      </c>
      <c r="J21" s="82">
        <v>0</v>
      </c>
      <c r="K21" s="82" t="e">
        <f t="shared" ref="K21:K22" si="3">J21/I21*100</f>
        <v>#DIV/0!</v>
      </c>
      <c r="L21" s="82" t="e">
        <f t="shared" ref="L21:L22" si="4">J21/F21*100</f>
        <v>#DIV/0!</v>
      </c>
    </row>
    <row r="22" spans="1:12" x14ac:dyDescent="0.25">
      <c r="A22" s="361" t="s">
        <v>9</v>
      </c>
      <c r="B22" s="352"/>
      <c r="C22" s="352"/>
      <c r="D22" s="352"/>
      <c r="E22" s="352"/>
      <c r="F22" s="224">
        <v>0</v>
      </c>
      <c r="G22" s="67">
        <v>0</v>
      </c>
      <c r="H22" s="67">
        <v>0</v>
      </c>
      <c r="I22" s="67">
        <v>0</v>
      </c>
      <c r="J22" s="67">
        <v>0</v>
      </c>
      <c r="K22" s="67" t="e">
        <f t="shared" si="3"/>
        <v>#DIV/0!</v>
      </c>
      <c r="L22" s="67" t="e">
        <f t="shared" si="4"/>
        <v>#DIV/0!</v>
      </c>
    </row>
    <row r="23" spans="1:12" ht="18" x14ac:dyDescent="0.25">
      <c r="A23" s="93"/>
      <c r="B23" s="86"/>
      <c r="C23" s="86"/>
      <c r="D23" s="86"/>
      <c r="E23" s="86"/>
      <c r="F23" s="86"/>
      <c r="G23" s="87"/>
      <c r="H23" s="87"/>
      <c r="I23" s="87"/>
      <c r="K23" s="87"/>
      <c r="L23" s="87"/>
    </row>
    <row r="24" spans="1:12" ht="18" customHeight="1" x14ac:dyDescent="0.25">
      <c r="A24" s="349" t="s">
        <v>33</v>
      </c>
      <c r="B24" s="350"/>
      <c r="C24" s="350"/>
      <c r="D24" s="350"/>
      <c r="E24" s="350"/>
      <c r="F24" s="350"/>
      <c r="G24" s="350"/>
      <c r="H24" s="350"/>
      <c r="I24" s="350"/>
      <c r="K24" s="230"/>
      <c r="L24" s="230"/>
    </row>
    <row r="25" spans="1:12" ht="18" x14ac:dyDescent="0.25">
      <c r="A25" s="93"/>
      <c r="B25" s="86"/>
      <c r="C25" s="86"/>
      <c r="D25" s="86"/>
      <c r="E25" s="86"/>
      <c r="F25" s="86"/>
      <c r="G25" s="87"/>
      <c r="H25" s="87"/>
      <c r="I25" s="87"/>
      <c r="K25" s="87"/>
      <c r="L25" s="87"/>
    </row>
    <row r="26" spans="1:12" ht="37.5" customHeight="1" x14ac:dyDescent="0.25">
      <c r="A26" s="88"/>
      <c r="B26" s="89"/>
      <c r="C26" s="89"/>
      <c r="D26" s="90"/>
      <c r="E26" s="91"/>
      <c r="F26" s="20" t="s">
        <v>262</v>
      </c>
      <c r="G26" s="92" t="s">
        <v>217</v>
      </c>
      <c r="H26" s="212" t="s">
        <v>233</v>
      </c>
      <c r="I26" s="212" t="s">
        <v>234</v>
      </c>
      <c r="J26" s="212" t="s">
        <v>251</v>
      </c>
      <c r="K26" s="212" t="s">
        <v>273</v>
      </c>
      <c r="L26" s="212" t="s">
        <v>273</v>
      </c>
    </row>
    <row r="27" spans="1:12" ht="18" customHeight="1" x14ac:dyDescent="0.25">
      <c r="A27" s="88"/>
      <c r="B27" s="89"/>
      <c r="C27" s="89"/>
      <c r="D27" s="90"/>
      <c r="E27" s="91"/>
      <c r="F27" s="332">
        <v>1</v>
      </c>
      <c r="G27" s="3">
        <v>2</v>
      </c>
      <c r="H27" s="212"/>
      <c r="I27" s="212">
        <v>3</v>
      </c>
      <c r="J27" s="212">
        <v>4</v>
      </c>
      <c r="K27" s="212" t="s">
        <v>266</v>
      </c>
      <c r="L27" s="212" t="s">
        <v>278</v>
      </c>
    </row>
    <row r="28" spans="1:12" x14ac:dyDescent="0.25">
      <c r="A28" s="365" t="s">
        <v>30</v>
      </c>
      <c r="B28" s="366"/>
      <c r="C28" s="366"/>
      <c r="D28" s="366"/>
      <c r="E28" s="367"/>
      <c r="F28" s="227">
        <v>140899.72</v>
      </c>
      <c r="G28" s="80">
        <v>0</v>
      </c>
      <c r="H28" s="80"/>
      <c r="I28" s="80">
        <v>0</v>
      </c>
      <c r="J28" s="80">
        <v>98730.89</v>
      </c>
      <c r="K28" s="339" t="e">
        <f>J28/I28*100</f>
        <v>#DIV/0!</v>
      </c>
      <c r="L28" s="343">
        <f>J28/F28*100</f>
        <v>70.071743222768646</v>
      </c>
    </row>
    <row r="29" spans="1:12" ht="30" customHeight="1" x14ac:dyDescent="0.25">
      <c r="A29" s="368" t="s">
        <v>6</v>
      </c>
      <c r="B29" s="369"/>
      <c r="C29" s="369"/>
      <c r="D29" s="369"/>
      <c r="E29" s="370"/>
      <c r="F29" s="228">
        <v>0</v>
      </c>
      <c r="G29" s="81">
        <v>100000</v>
      </c>
      <c r="H29" s="81"/>
      <c r="I29" s="81">
        <v>100000</v>
      </c>
      <c r="J29" s="81">
        <v>0</v>
      </c>
      <c r="K29" s="340">
        <f t="shared" ref="K29:K32" si="5">J29/I29*100</f>
        <v>0</v>
      </c>
      <c r="L29" s="340" t="e">
        <f t="shared" ref="L29:L32" si="6">J29/F29*100</f>
        <v>#DIV/0!</v>
      </c>
    </row>
    <row r="30" spans="1:12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41"/>
      <c r="L30" s="341"/>
    </row>
    <row r="31" spans="1:12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41"/>
      <c r="L31" s="341"/>
    </row>
    <row r="32" spans="1:12" x14ac:dyDescent="0.25">
      <c r="A32" s="364" t="s">
        <v>10</v>
      </c>
      <c r="B32" s="355"/>
      <c r="C32" s="355"/>
      <c r="D32" s="355"/>
      <c r="E32" s="355"/>
      <c r="F32" s="225">
        <v>146602.29</v>
      </c>
      <c r="G32" s="82">
        <v>0</v>
      </c>
      <c r="H32" s="82">
        <v>0</v>
      </c>
      <c r="I32" s="82">
        <v>0</v>
      </c>
      <c r="J32" s="82">
        <f>J14+J28</f>
        <v>-217347.79999999993</v>
      </c>
      <c r="K32" s="342" t="e">
        <f t="shared" si="5"/>
        <v>#DIV/0!</v>
      </c>
      <c r="L32" s="344">
        <f t="shared" si="6"/>
        <v>-148.25675642583749</v>
      </c>
    </row>
    <row r="33" spans="1:12" ht="11.25" customHeight="1" x14ac:dyDescent="0.25">
      <c r="A33" s="94"/>
      <c r="B33" s="95"/>
      <c r="C33" s="95"/>
      <c r="D33" s="95"/>
      <c r="E33" s="95"/>
      <c r="F33" s="95"/>
      <c r="G33" s="96"/>
      <c r="H33" s="96"/>
      <c r="I33" s="96"/>
      <c r="K33" s="96"/>
      <c r="L33" s="96"/>
    </row>
    <row r="34" spans="1:12" ht="8.25" customHeight="1" x14ac:dyDescent="0.25"/>
    <row r="35" spans="1:12" ht="29.25" customHeight="1" x14ac:dyDescent="0.25">
      <c r="A35" s="362" t="s">
        <v>31</v>
      </c>
      <c r="B35" s="363"/>
      <c r="C35" s="363"/>
      <c r="D35" s="363"/>
      <c r="E35" s="363"/>
      <c r="F35" s="363"/>
      <c r="G35" s="363"/>
      <c r="H35" s="363"/>
      <c r="I35" s="363"/>
      <c r="K35" s="229"/>
      <c r="L35" s="229"/>
    </row>
  </sheetData>
  <mergeCells count="17">
    <mergeCell ref="A20:E20"/>
    <mergeCell ref="A21:E21"/>
    <mergeCell ref="A22:E22"/>
    <mergeCell ref="A14:E14"/>
    <mergeCell ref="A35:I35"/>
    <mergeCell ref="A24:I24"/>
    <mergeCell ref="A32:E32"/>
    <mergeCell ref="A28:E28"/>
    <mergeCell ref="A29:E29"/>
    <mergeCell ref="A12:E12"/>
    <mergeCell ref="A5:I5"/>
    <mergeCell ref="A16:I16"/>
    <mergeCell ref="A1:I1"/>
    <mergeCell ref="A3:I3"/>
    <mergeCell ref="A9:E9"/>
    <mergeCell ref="A10:E10"/>
    <mergeCell ref="A13:E13"/>
  </mergeCells>
  <phoneticPr fontId="29" type="noConversion"/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J125"/>
  <sheetViews>
    <sheetView tabSelected="1" zoomScale="90" zoomScaleNormal="90" workbookViewId="0">
      <selection activeCell="A124" sqref="A124:XFD125"/>
    </sheetView>
  </sheetViews>
  <sheetFormatPr defaultRowHeight="15" x14ac:dyDescent="0.25"/>
  <cols>
    <col min="1" max="1" width="14.28515625" customWidth="1"/>
    <col min="2" max="3" width="25.28515625" customWidth="1"/>
    <col min="4" max="4" width="25.28515625" style="36" customWidth="1"/>
    <col min="5" max="5" width="25.28515625" style="36" hidden="1" customWidth="1"/>
    <col min="6" max="7" width="25.28515625" style="36" customWidth="1"/>
    <col min="8" max="8" width="15.85546875" style="36" customWidth="1"/>
    <col min="9" max="9" width="12.5703125" style="253" customWidth="1"/>
  </cols>
  <sheetData>
    <row r="1" spans="1:10" ht="42" customHeight="1" x14ac:dyDescent="0.25">
      <c r="A1" s="347" t="s">
        <v>250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0" ht="18" customHeight="1" x14ac:dyDescent="0.25">
      <c r="A2" s="4"/>
      <c r="B2" s="4"/>
      <c r="C2" s="4"/>
      <c r="D2" s="54"/>
      <c r="E2" s="54"/>
      <c r="F2" s="54"/>
      <c r="G2" s="54"/>
      <c r="H2" s="54"/>
    </row>
    <row r="3" spans="1:10" ht="15.75" x14ac:dyDescent="0.25">
      <c r="A3" s="347" t="s">
        <v>24</v>
      </c>
      <c r="B3" s="347"/>
      <c r="C3" s="347"/>
      <c r="D3" s="347"/>
      <c r="E3" s="347"/>
      <c r="F3" s="347"/>
      <c r="G3" s="347"/>
      <c r="H3" s="231"/>
    </row>
    <row r="4" spans="1:10" ht="18" x14ac:dyDescent="0.25">
      <c r="A4" s="4"/>
      <c r="B4" s="4"/>
      <c r="C4" s="4"/>
      <c r="D4" s="54"/>
      <c r="E4" s="54"/>
      <c r="F4" s="54"/>
      <c r="G4" s="54"/>
      <c r="H4" s="54"/>
    </row>
    <row r="5" spans="1:10" ht="18" customHeight="1" x14ac:dyDescent="0.25">
      <c r="A5" s="347" t="s">
        <v>12</v>
      </c>
      <c r="B5" s="374"/>
      <c r="C5" s="374"/>
      <c r="D5" s="374"/>
      <c r="E5" s="374"/>
      <c r="F5" s="374"/>
      <c r="G5" s="374"/>
      <c r="H5" s="236"/>
    </row>
    <row r="6" spans="1:10" ht="18" x14ac:dyDescent="0.25">
      <c r="A6" s="4"/>
      <c r="B6" s="4"/>
      <c r="C6" s="4"/>
      <c r="D6" s="54"/>
      <c r="E6" s="54"/>
      <c r="F6" s="54"/>
      <c r="G6" s="54"/>
      <c r="H6" s="54"/>
    </row>
    <row r="7" spans="1:10" ht="15.75" customHeight="1" x14ac:dyDescent="0.25">
      <c r="A7" s="347" t="s">
        <v>1</v>
      </c>
      <c r="B7" s="371"/>
      <c r="C7" s="371"/>
      <c r="D7" s="371"/>
      <c r="E7" s="371"/>
      <c r="F7" s="371"/>
      <c r="G7" s="371"/>
      <c r="H7" s="234"/>
    </row>
    <row r="8" spans="1:10" ht="18" customHeight="1" x14ac:dyDescent="0.25">
      <c r="A8" s="4"/>
      <c r="B8" s="4"/>
      <c r="C8" s="4"/>
      <c r="D8" s="54"/>
      <c r="E8" s="54"/>
      <c r="F8" s="54"/>
      <c r="G8" s="54"/>
      <c r="H8" s="54"/>
    </row>
    <row r="9" spans="1:10" ht="25.5" customHeight="1" x14ac:dyDescent="0.25">
      <c r="A9" s="14" t="s">
        <v>13</v>
      </c>
      <c r="B9" s="14" t="s">
        <v>11</v>
      </c>
      <c r="C9" s="14" t="s">
        <v>271</v>
      </c>
      <c r="D9" s="55" t="s">
        <v>182</v>
      </c>
      <c r="E9" s="107" t="s">
        <v>233</v>
      </c>
      <c r="F9" s="107" t="s">
        <v>234</v>
      </c>
      <c r="G9" s="107" t="s">
        <v>251</v>
      </c>
      <c r="H9" s="300" t="s">
        <v>273</v>
      </c>
      <c r="I9" s="300" t="s">
        <v>273</v>
      </c>
    </row>
    <row r="10" spans="1:10" ht="25.5" customHeight="1" x14ac:dyDescent="0.25">
      <c r="A10" s="14"/>
      <c r="B10" s="14"/>
      <c r="C10" s="14">
        <v>1</v>
      </c>
      <c r="D10" s="330">
        <v>2</v>
      </c>
      <c r="E10" s="107"/>
      <c r="F10" s="107">
        <v>3</v>
      </c>
      <c r="G10" s="107">
        <v>4</v>
      </c>
      <c r="H10" s="107" t="s">
        <v>277</v>
      </c>
      <c r="I10" s="300" t="s">
        <v>276</v>
      </c>
    </row>
    <row r="11" spans="1:10" ht="15" customHeight="1" x14ac:dyDescent="0.25">
      <c r="A11" s="27"/>
      <c r="B11" s="27" t="s">
        <v>153</v>
      </c>
      <c r="C11" s="168">
        <f>C12</f>
        <v>2975768.6199999996</v>
      </c>
      <c r="D11" s="168">
        <f>D12+D44</f>
        <v>2587156</v>
      </c>
      <c r="E11" s="168">
        <f>F11-D11</f>
        <v>58393.89000000013</v>
      </c>
      <c r="F11" s="168">
        <f>F12+F44</f>
        <v>2645549.89</v>
      </c>
      <c r="G11" s="168">
        <f>G12+G44</f>
        <v>3241087.29</v>
      </c>
      <c r="H11" s="301">
        <f>G11/C11*100</f>
        <v>108.91597109455373</v>
      </c>
      <c r="I11" s="301">
        <f>G11/F11*100</f>
        <v>122.51091171068408</v>
      </c>
    </row>
    <row r="12" spans="1:10" ht="25.5" customHeight="1" x14ac:dyDescent="0.25">
      <c r="A12" s="182">
        <v>6</v>
      </c>
      <c r="B12" s="183" t="s">
        <v>14</v>
      </c>
      <c r="C12" s="295">
        <f>C13+C28+C31+C34+C40</f>
        <v>2975768.6199999996</v>
      </c>
      <c r="D12" s="184">
        <f>D13+D28+D31+D34+D40</f>
        <v>2487156</v>
      </c>
      <c r="E12" s="168">
        <f t="shared" ref="E12:E47" si="0">F12-D12</f>
        <v>58393.89000000013</v>
      </c>
      <c r="F12" s="184">
        <f>F13+F28+F31+F34+F40</f>
        <v>2545549.89</v>
      </c>
      <c r="G12" s="184">
        <f>G13+G28+G31+G34+G40</f>
        <v>3241087.29</v>
      </c>
      <c r="H12" s="302">
        <f t="shared" ref="H12:H47" si="1">G12/C12*100</f>
        <v>108.91597109455373</v>
      </c>
      <c r="I12" s="302">
        <f>G12/F12*100</f>
        <v>127.32366011494672</v>
      </c>
    </row>
    <row r="13" spans="1:10" ht="38.25" customHeight="1" x14ac:dyDescent="0.25">
      <c r="A13" s="175">
        <v>63</v>
      </c>
      <c r="B13" s="176" t="s">
        <v>32</v>
      </c>
      <c r="C13" s="296">
        <f>C14+C16+C19+C22+C24</f>
        <v>2590635.6599999997</v>
      </c>
      <c r="D13" s="177">
        <f>D14+D16+D19+D22</f>
        <v>2104000</v>
      </c>
      <c r="E13" s="168">
        <f t="shared" si="0"/>
        <v>45400</v>
      </c>
      <c r="F13" s="177">
        <v>2149400</v>
      </c>
      <c r="G13" s="177">
        <f>G19+G22+G24</f>
        <v>2759203.96</v>
      </c>
      <c r="H13" s="303">
        <f t="shared" si="1"/>
        <v>106.50683160904224</v>
      </c>
      <c r="I13" s="303">
        <f t="shared" ref="I13:I47" si="2">G13/F13*100</f>
        <v>128.37089234204896</v>
      </c>
    </row>
    <row r="14" spans="1:10" s="21" customFormat="1" ht="38.25" hidden="1" customHeight="1" x14ac:dyDescent="0.25">
      <c r="A14" s="8">
        <v>632</v>
      </c>
      <c r="B14" s="157" t="s">
        <v>141</v>
      </c>
      <c r="C14" s="297">
        <f>C15</f>
        <v>27646.6</v>
      </c>
      <c r="D14" s="169">
        <f t="shared" ref="D14" si="3">D15</f>
        <v>50000</v>
      </c>
      <c r="E14" s="168">
        <f t="shared" si="0"/>
        <v>0</v>
      </c>
      <c r="F14" s="169">
        <f>F15</f>
        <v>50000</v>
      </c>
      <c r="G14" s="169">
        <f>G15</f>
        <v>0</v>
      </c>
      <c r="H14" s="304">
        <f t="shared" si="1"/>
        <v>0</v>
      </c>
      <c r="I14" s="304">
        <f t="shared" si="2"/>
        <v>0</v>
      </c>
    </row>
    <row r="15" spans="1:10" ht="42.75" hidden="1" customHeight="1" x14ac:dyDescent="0.25">
      <c r="A15" s="166">
        <v>6323</v>
      </c>
      <c r="B15" s="167" t="s">
        <v>116</v>
      </c>
      <c r="C15" s="172">
        <v>27646.6</v>
      </c>
      <c r="D15" s="51">
        <v>50000</v>
      </c>
      <c r="E15" s="168">
        <f t="shared" si="0"/>
        <v>0</v>
      </c>
      <c r="F15" s="51">
        <v>50000</v>
      </c>
      <c r="G15" s="51">
        <v>0</v>
      </c>
      <c r="H15" s="252">
        <f t="shared" si="1"/>
        <v>0</v>
      </c>
      <c r="I15" s="252">
        <f t="shared" si="2"/>
        <v>0</v>
      </c>
    </row>
    <row r="16" spans="1:10" s="21" customFormat="1" ht="57.75" hidden="1" customHeight="1" x14ac:dyDescent="0.25">
      <c r="A16" s="170">
        <v>633</v>
      </c>
      <c r="B16" s="174" t="s">
        <v>163</v>
      </c>
      <c r="C16" s="169">
        <f>C17+C18</f>
        <v>46258.45</v>
      </c>
      <c r="D16" s="171">
        <f t="shared" ref="D16" si="4">D17</f>
        <v>4000</v>
      </c>
      <c r="E16" s="168">
        <f>F16-D16</f>
        <v>45400</v>
      </c>
      <c r="F16" s="171">
        <f>F17</f>
        <v>49400</v>
      </c>
      <c r="G16" s="171">
        <f>G17</f>
        <v>0</v>
      </c>
      <c r="H16" s="260">
        <f t="shared" si="1"/>
        <v>0</v>
      </c>
      <c r="I16" s="260">
        <f t="shared" si="2"/>
        <v>0</v>
      </c>
    </row>
    <row r="17" spans="1:9" ht="30.6" hidden="1" customHeight="1" x14ac:dyDescent="0.25">
      <c r="A17" s="166">
        <v>6331</v>
      </c>
      <c r="B17" s="167" t="s">
        <v>162</v>
      </c>
      <c r="C17" s="172">
        <v>35315</v>
      </c>
      <c r="D17" s="51">
        <v>4000</v>
      </c>
      <c r="E17" s="168">
        <f t="shared" si="0"/>
        <v>45400</v>
      </c>
      <c r="F17" s="51">
        <v>49400</v>
      </c>
      <c r="G17" s="51">
        <v>0</v>
      </c>
      <c r="H17" s="252">
        <f t="shared" si="1"/>
        <v>0</v>
      </c>
      <c r="I17" s="252">
        <f t="shared" si="2"/>
        <v>0</v>
      </c>
    </row>
    <row r="18" spans="1:9" ht="30.6" hidden="1" customHeight="1" x14ac:dyDescent="0.25">
      <c r="A18" s="166">
        <v>6332</v>
      </c>
      <c r="B18" s="167" t="s">
        <v>272</v>
      </c>
      <c r="C18" s="172">
        <v>10943.45</v>
      </c>
      <c r="D18" s="51">
        <v>0</v>
      </c>
      <c r="E18" s="168"/>
      <c r="F18" s="51">
        <v>0</v>
      </c>
      <c r="G18" s="51">
        <v>0</v>
      </c>
      <c r="H18" s="252">
        <f t="shared" si="1"/>
        <v>0</v>
      </c>
      <c r="I18" s="252" t="e">
        <f t="shared" si="2"/>
        <v>#DIV/0!</v>
      </c>
    </row>
    <row r="19" spans="1:9" s="21" customFormat="1" ht="42" hidden="1" customHeight="1" x14ac:dyDescent="0.25">
      <c r="A19" s="170">
        <v>636</v>
      </c>
      <c r="B19" s="173" t="s">
        <v>142</v>
      </c>
      <c r="C19" s="169">
        <f>C20+C21</f>
        <v>2415020.73</v>
      </c>
      <c r="D19" s="171">
        <f t="shared" ref="D19" si="5">D20+D21</f>
        <v>2000000</v>
      </c>
      <c r="E19" s="168">
        <f t="shared" si="0"/>
        <v>0</v>
      </c>
      <c r="F19" s="171">
        <f>F20+F21</f>
        <v>2000000</v>
      </c>
      <c r="G19" s="171">
        <f>G20+G21</f>
        <v>2693760.28</v>
      </c>
      <c r="H19" s="260">
        <f t="shared" si="1"/>
        <v>111.54191127792099</v>
      </c>
      <c r="I19" s="260">
        <f t="shared" si="2"/>
        <v>134.68801399999998</v>
      </c>
    </row>
    <row r="20" spans="1:9" ht="48.75" hidden="1" customHeight="1" x14ac:dyDescent="0.25">
      <c r="A20" s="166">
        <v>6361</v>
      </c>
      <c r="B20" s="167" t="s">
        <v>117</v>
      </c>
      <c r="C20" s="172">
        <v>2414090.73</v>
      </c>
      <c r="D20" s="51">
        <v>1999071</v>
      </c>
      <c r="E20" s="168">
        <f t="shared" si="0"/>
        <v>0</v>
      </c>
      <c r="F20" s="51">
        <v>1999071</v>
      </c>
      <c r="G20" s="51">
        <v>2692860.28</v>
      </c>
      <c r="H20" s="252">
        <f t="shared" si="1"/>
        <v>111.54760036711626</v>
      </c>
      <c r="I20" s="252">
        <f t="shared" si="2"/>
        <v>134.70558474411362</v>
      </c>
    </row>
    <row r="21" spans="1:9" ht="34.5" hidden="1" customHeight="1" x14ac:dyDescent="0.25">
      <c r="A21" s="166">
        <v>6362</v>
      </c>
      <c r="B21" s="167" t="s">
        <v>145</v>
      </c>
      <c r="C21" s="172">
        <v>930</v>
      </c>
      <c r="D21" s="51">
        <v>929</v>
      </c>
      <c r="E21" s="168">
        <f t="shared" si="0"/>
        <v>0</v>
      </c>
      <c r="F21" s="51">
        <v>929</v>
      </c>
      <c r="G21" s="51">
        <v>900</v>
      </c>
      <c r="H21" s="252">
        <f t="shared" si="1"/>
        <v>96.774193548387103</v>
      </c>
      <c r="I21" s="252">
        <f t="shared" si="2"/>
        <v>96.878363832077511</v>
      </c>
    </row>
    <row r="22" spans="1:9" s="21" customFormat="1" ht="34.5" hidden="1" customHeight="1" x14ac:dyDescent="0.25">
      <c r="A22" s="170">
        <v>638</v>
      </c>
      <c r="B22" s="173" t="s">
        <v>143</v>
      </c>
      <c r="C22" s="169">
        <f>C23</f>
        <v>79206</v>
      </c>
      <c r="D22" s="171">
        <f t="shared" ref="D22" si="6">D23</f>
        <v>50000</v>
      </c>
      <c r="E22" s="168">
        <f t="shared" si="0"/>
        <v>0</v>
      </c>
      <c r="F22" s="171">
        <f>F23</f>
        <v>50000</v>
      </c>
      <c r="G22" s="171">
        <f>G23</f>
        <v>63892.74</v>
      </c>
      <c r="H22" s="260">
        <f t="shared" si="1"/>
        <v>80.66654041360502</v>
      </c>
      <c r="I22" s="260">
        <f t="shared" si="2"/>
        <v>127.78548000000001</v>
      </c>
    </row>
    <row r="23" spans="1:9" ht="36.75" hidden="1" customHeight="1" x14ac:dyDescent="0.25">
      <c r="A23" s="166">
        <v>6381</v>
      </c>
      <c r="B23" s="167" t="s">
        <v>118</v>
      </c>
      <c r="C23" s="172">
        <v>79206</v>
      </c>
      <c r="D23" s="51">
        <v>50000</v>
      </c>
      <c r="E23" s="168">
        <f t="shared" si="0"/>
        <v>0</v>
      </c>
      <c r="F23" s="51">
        <v>50000</v>
      </c>
      <c r="G23" s="51">
        <v>63892.74</v>
      </c>
      <c r="H23" s="252">
        <f t="shared" si="1"/>
        <v>80.66654041360502</v>
      </c>
      <c r="I23" s="252">
        <f t="shared" si="2"/>
        <v>127.78548000000001</v>
      </c>
    </row>
    <row r="24" spans="1:9" ht="36.75" hidden="1" customHeight="1" x14ac:dyDescent="0.25">
      <c r="A24" s="170">
        <v>639</v>
      </c>
      <c r="B24" s="173" t="s">
        <v>267</v>
      </c>
      <c r="C24" s="169">
        <f>C25+C26+C27</f>
        <v>22503.879999999997</v>
      </c>
      <c r="D24" s="57">
        <v>0</v>
      </c>
      <c r="E24" s="168">
        <f t="shared" si="0"/>
        <v>0</v>
      </c>
      <c r="F24" s="57">
        <v>0</v>
      </c>
      <c r="G24" s="57">
        <f>G25</f>
        <v>1550.94</v>
      </c>
      <c r="H24" s="257">
        <f t="shared" si="1"/>
        <v>6.8918782005591943</v>
      </c>
      <c r="I24" s="257" t="e">
        <f t="shared" si="2"/>
        <v>#DIV/0!</v>
      </c>
    </row>
    <row r="25" spans="1:9" ht="36.75" hidden="1" customHeight="1" x14ac:dyDescent="0.25">
      <c r="A25" s="166">
        <v>6391</v>
      </c>
      <c r="B25" s="167" t="s">
        <v>268</v>
      </c>
      <c r="C25" s="172">
        <v>542.08000000000004</v>
      </c>
      <c r="D25" s="51">
        <v>0</v>
      </c>
      <c r="E25" s="168"/>
      <c r="F25" s="51">
        <v>0</v>
      </c>
      <c r="G25" s="51">
        <v>1550.94</v>
      </c>
      <c r="H25" s="252">
        <f t="shared" si="1"/>
        <v>286.10906139315227</v>
      </c>
      <c r="I25" s="252" t="e">
        <f t="shared" si="2"/>
        <v>#DIV/0!</v>
      </c>
    </row>
    <row r="26" spans="1:9" ht="36.75" hidden="1" customHeight="1" x14ac:dyDescent="0.25">
      <c r="A26" s="166">
        <v>6393</v>
      </c>
      <c r="B26" s="167" t="s">
        <v>119</v>
      </c>
      <c r="C26" s="172">
        <v>14289.55</v>
      </c>
      <c r="D26" s="51">
        <v>0</v>
      </c>
      <c r="E26" s="168"/>
      <c r="F26" s="51">
        <v>0</v>
      </c>
      <c r="G26" s="51">
        <v>0</v>
      </c>
      <c r="H26" s="252">
        <f t="shared" si="1"/>
        <v>0</v>
      </c>
      <c r="I26" s="252" t="e">
        <f t="shared" si="2"/>
        <v>#DIV/0!</v>
      </c>
    </row>
    <row r="27" spans="1:9" ht="36.75" hidden="1" customHeight="1" x14ac:dyDescent="0.25">
      <c r="A27" s="166">
        <v>6394</v>
      </c>
      <c r="B27" s="167" t="s">
        <v>191</v>
      </c>
      <c r="C27" s="172">
        <v>7672.25</v>
      </c>
      <c r="D27" s="51">
        <v>0</v>
      </c>
      <c r="E27" s="168"/>
      <c r="F27" s="51">
        <v>0</v>
      </c>
      <c r="G27" s="51">
        <v>0</v>
      </c>
      <c r="H27" s="252">
        <f t="shared" si="1"/>
        <v>0</v>
      </c>
      <c r="I27" s="252" t="e">
        <f t="shared" si="2"/>
        <v>#DIV/0!</v>
      </c>
    </row>
    <row r="28" spans="1:9" ht="30" customHeight="1" x14ac:dyDescent="0.25">
      <c r="A28" s="178">
        <v>64</v>
      </c>
      <c r="B28" s="178" t="s">
        <v>133</v>
      </c>
      <c r="C28" s="298">
        <f>C29</f>
        <v>1.04</v>
      </c>
      <c r="D28" s="179">
        <f t="shared" ref="D28" si="7">D29</f>
        <v>10</v>
      </c>
      <c r="E28" s="168">
        <f t="shared" si="0"/>
        <v>0</v>
      </c>
      <c r="F28" s="179">
        <v>10</v>
      </c>
      <c r="G28" s="179">
        <f>G29</f>
        <v>1.42</v>
      </c>
      <c r="H28" s="305">
        <f t="shared" si="1"/>
        <v>136.53846153846152</v>
      </c>
      <c r="I28" s="305">
        <f t="shared" si="2"/>
        <v>14.2</v>
      </c>
    </row>
    <row r="29" spans="1:9" s="21" customFormat="1" ht="29.25" hidden="1" customHeight="1" x14ac:dyDescent="0.25">
      <c r="A29" s="170">
        <v>641</v>
      </c>
      <c r="B29" s="173" t="s">
        <v>134</v>
      </c>
      <c r="C29" s="169">
        <f>C30</f>
        <v>1.04</v>
      </c>
      <c r="D29" s="171">
        <f t="shared" ref="D29" si="8">D30</f>
        <v>10</v>
      </c>
      <c r="E29" s="168">
        <f t="shared" si="0"/>
        <v>0</v>
      </c>
      <c r="F29" s="171">
        <f>F30</f>
        <v>10</v>
      </c>
      <c r="G29" s="171">
        <f>G30</f>
        <v>1.42</v>
      </c>
      <c r="H29" s="260">
        <f t="shared" si="1"/>
        <v>136.53846153846152</v>
      </c>
      <c r="I29" s="260">
        <f t="shared" si="2"/>
        <v>14.2</v>
      </c>
    </row>
    <row r="30" spans="1:9" ht="40.5" hidden="1" customHeight="1" x14ac:dyDescent="0.25">
      <c r="A30" s="166">
        <v>6413</v>
      </c>
      <c r="B30" s="167" t="s">
        <v>112</v>
      </c>
      <c r="C30" s="172">
        <v>1.04</v>
      </c>
      <c r="D30" s="51">
        <v>10</v>
      </c>
      <c r="E30" s="168">
        <f t="shared" si="0"/>
        <v>0</v>
      </c>
      <c r="F30" s="51">
        <v>10</v>
      </c>
      <c r="G30" s="51">
        <v>1.42</v>
      </c>
      <c r="H30" s="252">
        <f t="shared" si="1"/>
        <v>136.53846153846152</v>
      </c>
      <c r="I30" s="252">
        <f t="shared" si="2"/>
        <v>14.2</v>
      </c>
    </row>
    <row r="31" spans="1:9" ht="40.5" customHeight="1" x14ac:dyDescent="0.25">
      <c r="A31" s="178">
        <v>65</v>
      </c>
      <c r="B31" s="180" t="s">
        <v>135</v>
      </c>
      <c r="C31" s="177">
        <f>C32</f>
        <v>11457.19</v>
      </c>
      <c r="D31" s="179">
        <f t="shared" ref="D31" si="9">D32</f>
        <v>8000</v>
      </c>
      <c r="E31" s="168">
        <f t="shared" si="0"/>
        <v>0</v>
      </c>
      <c r="F31" s="179">
        <v>8000</v>
      </c>
      <c r="G31" s="179">
        <f>G32</f>
        <v>3606.22</v>
      </c>
      <c r="H31" s="305">
        <f t="shared" si="1"/>
        <v>31.475606147755247</v>
      </c>
      <c r="I31" s="305">
        <f t="shared" si="2"/>
        <v>45.077750000000002</v>
      </c>
    </row>
    <row r="32" spans="1:9" s="21" customFormat="1" ht="40.5" hidden="1" customHeight="1" x14ac:dyDescent="0.25">
      <c r="A32" s="170">
        <v>652</v>
      </c>
      <c r="B32" s="173" t="s">
        <v>136</v>
      </c>
      <c r="C32" s="169">
        <f>C33</f>
        <v>11457.19</v>
      </c>
      <c r="D32" s="171">
        <f t="shared" ref="D32" si="10">D33</f>
        <v>8000</v>
      </c>
      <c r="E32" s="168">
        <f t="shared" si="0"/>
        <v>0</v>
      </c>
      <c r="F32" s="171">
        <f>F33</f>
        <v>8000</v>
      </c>
      <c r="G32" s="171">
        <f>G33</f>
        <v>3606.22</v>
      </c>
      <c r="H32" s="260">
        <f t="shared" si="1"/>
        <v>31.475606147755247</v>
      </c>
      <c r="I32" s="260">
        <f t="shared" si="2"/>
        <v>45.077750000000002</v>
      </c>
    </row>
    <row r="33" spans="1:9" ht="28.5" hidden="1" customHeight="1" x14ac:dyDescent="0.25">
      <c r="A33" s="190">
        <v>6526</v>
      </c>
      <c r="B33" s="191" t="s">
        <v>113</v>
      </c>
      <c r="C33" s="292">
        <v>11457.19</v>
      </c>
      <c r="D33" s="193">
        <v>8000</v>
      </c>
      <c r="E33" s="168">
        <f t="shared" si="0"/>
        <v>0</v>
      </c>
      <c r="F33" s="193">
        <v>8000</v>
      </c>
      <c r="G33" s="193">
        <v>3606.22</v>
      </c>
      <c r="H33" s="306">
        <f t="shared" si="1"/>
        <v>31.475606147755247</v>
      </c>
      <c r="I33" s="306">
        <f t="shared" si="2"/>
        <v>45.077750000000002</v>
      </c>
    </row>
    <row r="34" spans="1:9" s="21" customFormat="1" ht="29.25" customHeight="1" x14ac:dyDescent="0.25">
      <c r="A34" s="194">
        <v>66</v>
      </c>
      <c r="B34" s="195" t="s">
        <v>137</v>
      </c>
      <c r="C34" s="293">
        <f>C35+C38</f>
        <v>143691.46</v>
      </c>
      <c r="D34" s="196">
        <f t="shared" ref="D34" si="11">D35+D38</f>
        <v>144990</v>
      </c>
      <c r="E34" s="168">
        <f t="shared" si="0"/>
        <v>0</v>
      </c>
      <c r="F34" s="196">
        <v>144990</v>
      </c>
      <c r="G34" s="196">
        <f>G35+G38</f>
        <v>192069.57</v>
      </c>
      <c r="H34" s="307">
        <f t="shared" si="1"/>
        <v>133.66804819159051</v>
      </c>
      <c r="I34" s="307">
        <f t="shared" si="2"/>
        <v>132.47090833850609</v>
      </c>
    </row>
    <row r="35" spans="1:9" s="21" customFormat="1" ht="31.5" hidden="1" customHeight="1" x14ac:dyDescent="0.25">
      <c r="A35" s="197">
        <v>661</v>
      </c>
      <c r="B35" s="198" t="s">
        <v>137</v>
      </c>
      <c r="C35" s="294">
        <f>C37</f>
        <v>139941.46</v>
      </c>
      <c r="D35" s="199">
        <f t="shared" ref="D35" si="12">D37</f>
        <v>139990</v>
      </c>
      <c r="E35" s="168">
        <f t="shared" si="0"/>
        <v>0</v>
      </c>
      <c r="F35" s="199">
        <f>F37</f>
        <v>139990</v>
      </c>
      <c r="G35" s="199">
        <f>G37+G36</f>
        <v>175549.57</v>
      </c>
      <c r="H35" s="308">
        <f t="shared" si="1"/>
        <v>125.44500393235857</v>
      </c>
      <c r="I35" s="308">
        <f t="shared" si="2"/>
        <v>125.40150725051791</v>
      </c>
    </row>
    <row r="36" spans="1:9" s="21" customFormat="1" ht="31.5" hidden="1" customHeight="1" x14ac:dyDescent="0.25">
      <c r="A36" s="291">
        <v>6614</v>
      </c>
      <c r="B36" s="290" t="s">
        <v>269</v>
      </c>
      <c r="C36" s="294">
        <v>0</v>
      </c>
      <c r="D36" s="199">
        <v>0</v>
      </c>
      <c r="E36" s="168"/>
      <c r="F36" s="199">
        <v>0</v>
      </c>
      <c r="G36" s="199">
        <v>549.73</v>
      </c>
      <c r="H36" s="308" t="e">
        <f t="shared" si="1"/>
        <v>#DIV/0!</v>
      </c>
      <c r="I36" s="308" t="e">
        <f t="shared" si="2"/>
        <v>#DIV/0!</v>
      </c>
    </row>
    <row r="37" spans="1:9" ht="42" hidden="1" customHeight="1" x14ac:dyDescent="0.25">
      <c r="A37" s="166">
        <v>6615</v>
      </c>
      <c r="B37" s="167" t="s">
        <v>114</v>
      </c>
      <c r="C37" s="172">
        <v>139941.46</v>
      </c>
      <c r="D37" s="51">
        <v>139990</v>
      </c>
      <c r="E37" s="168">
        <f t="shared" si="0"/>
        <v>0</v>
      </c>
      <c r="F37" s="51">
        <v>139990</v>
      </c>
      <c r="G37" s="51">
        <v>174999.84</v>
      </c>
      <c r="H37" s="252">
        <f t="shared" si="1"/>
        <v>125.05217538819447</v>
      </c>
      <c r="I37" s="252">
        <f t="shared" si="2"/>
        <v>125.0088149153511</v>
      </c>
    </row>
    <row r="38" spans="1:9" s="21" customFormat="1" ht="31.5" hidden="1" customHeight="1" x14ac:dyDescent="0.25">
      <c r="A38" s="170">
        <v>663</v>
      </c>
      <c r="B38" s="173" t="s">
        <v>144</v>
      </c>
      <c r="C38" s="169">
        <f>C39</f>
        <v>3750</v>
      </c>
      <c r="D38" s="171">
        <f t="shared" ref="D38" si="13">D39</f>
        <v>5000</v>
      </c>
      <c r="E38" s="168">
        <f t="shared" si="0"/>
        <v>0</v>
      </c>
      <c r="F38" s="171">
        <f>F39</f>
        <v>5000</v>
      </c>
      <c r="G38" s="171">
        <f>G39</f>
        <v>16520</v>
      </c>
      <c r="H38" s="260">
        <f t="shared" si="1"/>
        <v>440.5333333333333</v>
      </c>
      <c r="I38" s="260">
        <f t="shared" si="2"/>
        <v>330.4</v>
      </c>
    </row>
    <row r="39" spans="1:9" ht="27" hidden="1" customHeight="1" x14ac:dyDescent="0.25">
      <c r="A39" s="166">
        <v>6631</v>
      </c>
      <c r="B39" s="167" t="s">
        <v>120</v>
      </c>
      <c r="C39" s="172">
        <v>3750</v>
      </c>
      <c r="D39" s="51">
        <v>5000</v>
      </c>
      <c r="E39" s="168">
        <f t="shared" si="0"/>
        <v>0</v>
      </c>
      <c r="F39" s="51">
        <v>5000</v>
      </c>
      <c r="G39" s="51">
        <v>16520</v>
      </c>
      <c r="H39" s="252">
        <f t="shared" si="1"/>
        <v>440.5333333333333</v>
      </c>
      <c r="I39" s="252">
        <f t="shared" si="2"/>
        <v>330.4</v>
      </c>
    </row>
    <row r="40" spans="1:9" ht="30" customHeight="1" x14ac:dyDescent="0.25">
      <c r="A40" s="175">
        <v>67</v>
      </c>
      <c r="B40" s="181" t="s">
        <v>151</v>
      </c>
      <c r="C40" s="296">
        <f>C41</f>
        <v>229983.27</v>
      </c>
      <c r="D40" s="177">
        <f t="shared" ref="D40" si="14">D41</f>
        <v>230156</v>
      </c>
      <c r="E40" s="168">
        <f t="shared" si="0"/>
        <v>12993.890000000014</v>
      </c>
      <c r="F40" s="177">
        <v>243149.89</v>
      </c>
      <c r="G40" s="177">
        <f>G41</f>
        <v>286206.12</v>
      </c>
      <c r="H40" s="303">
        <f t="shared" si="1"/>
        <v>124.44649560813707</v>
      </c>
      <c r="I40" s="303">
        <f t="shared" si="2"/>
        <v>117.70769051139607</v>
      </c>
    </row>
    <row r="41" spans="1:9" s="21" customFormat="1" ht="49.5" hidden="1" customHeight="1" x14ac:dyDescent="0.25">
      <c r="A41" s="8">
        <v>671</v>
      </c>
      <c r="B41" s="158" t="s">
        <v>149</v>
      </c>
      <c r="C41" s="297">
        <f>C42+C43</f>
        <v>229983.27</v>
      </c>
      <c r="D41" s="169">
        <f t="shared" ref="D41" si="15">D42</f>
        <v>230156</v>
      </c>
      <c r="E41" s="168">
        <f t="shared" si="0"/>
        <v>12993.890000000014</v>
      </c>
      <c r="F41" s="169">
        <f>F42</f>
        <v>243149.89</v>
      </c>
      <c r="G41" s="169">
        <f>G42+G43</f>
        <v>286206.12</v>
      </c>
      <c r="H41" s="304">
        <f t="shared" si="1"/>
        <v>124.44649560813707</v>
      </c>
      <c r="I41" s="304">
        <f t="shared" si="2"/>
        <v>117.70769051139607</v>
      </c>
    </row>
    <row r="42" spans="1:9" ht="37.5" hidden="1" customHeight="1" x14ac:dyDescent="0.25">
      <c r="A42" s="131">
        <v>6711</v>
      </c>
      <c r="B42" s="29" t="s">
        <v>150</v>
      </c>
      <c r="C42" s="299">
        <v>212137.24</v>
      </c>
      <c r="D42" s="193">
        <v>230156</v>
      </c>
      <c r="E42" s="168">
        <f t="shared" si="0"/>
        <v>12993.890000000014</v>
      </c>
      <c r="F42" s="193">
        <v>243149.89</v>
      </c>
      <c r="G42" s="193">
        <v>266581.12</v>
      </c>
      <c r="H42" s="306">
        <f t="shared" si="1"/>
        <v>125.66446136472787</v>
      </c>
      <c r="I42" s="306">
        <f t="shared" si="2"/>
        <v>109.6365373638458</v>
      </c>
    </row>
    <row r="43" spans="1:9" ht="59.25" hidden="1" customHeight="1" x14ac:dyDescent="0.25">
      <c r="A43" s="131">
        <v>6712</v>
      </c>
      <c r="B43" s="29" t="s">
        <v>270</v>
      </c>
      <c r="C43" s="299">
        <v>17846.03</v>
      </c>
      <c r="D43" s="193">
        <v>0</v>
      </c>
      <c r="E43" s="168"/>
      <c r="F43" s="193">
        <v>0</v>
      </c>
      <c r="G43" s="193">
        <v>19625</v>
      </c>
      <c r="H43" s="306">
        <f t="shared" si="1"/>
        <v>109.96843555681572</v>
      </c>
      <c r="I43" s="306" t="e">
        <f t="shared" si="2"/>
        <v>#DIV/0!</v>
      </c>
    </row>
    <row r="44" spans="1:9" ht="30" customHeight="1" x14ac:dyDescent="0.25">
      <c r="A44" s="182">
        <v>9</v>
      </c>
      <c r="B44" s="186" t="s">
        <v>138</v>
      </c>
      <c r="C44" s="295">
        <v>0</v>
      </c>
      <c r="D44" s="184">
        <f t="shared" ref="D44" si="16">D45</f>
        <v>100000</v>
      </c>
      <c r="E44" s="168">
        <f t="shared" si="0"/>
        <v>0</v>
      </c>
      <c r="F44" s="184">
        <v>100000</v>
      </c>
      <c r="G44" s="184">
        <v>0</v>
      </c>
      <c r="H44" s="302" t="e">
        <f t="shared" si="1"/>
        <v>#DIV/0!</v>
      </c>
      <c r="I44" s="302">
        <f t="shared" si="2"/>
        <v>0</v>
      </c>
    </row>
    <row r="45" spans="1:9" ht="29.25" customHeight="1" x14ac:dyDescent="0.25">
      <c r="A45" s="175">
        <v>92</v>
      </c>
      <c r="B45" s="181" t="s">
        <v>139</v>
      </c>
      <c r="C45" s="296">
        <v>0</v>
      </c>
      <c r="D45" s="177">
        <f t="shared" ref="D45" si="17">D46</f>
        <v>100000</v>
      </c>
      <c r="E45" s="168">
        <f t="shared" si="0"/>
        <v>0</v>
      </c>
      <c r="F45" s="177">
        <v>100000</v>
      </c>
      <c r="G45" s="177">
        <v>0</v>
      </c>
      <c r="H45" s="303" t="e">
        <f t="shared" si="1"/>
        <v>#DIV/0!</v>
      </c>
      <c r="I45" s="303">
        <f t="shared" si="2"/>
        <v>0</v>
      </c>
    </row>
    <row r="46" spans="1:9" s="21" customFormat="1" ht="28.5" hidden="1" customHeight="1" x14ac:dyDescent="0.25">
      <c r="A46" s="8">
        <v>922</v>
      </c>
      <c r="B46" s="158" t="s">
        <v>140</v>
      </c>
      <c r="C46" s="297">
        <v>0</v>
      </c>
      <c r="D46" s="169">
        <f t="shared" ref="D46" si="18">D47</f>
        <v>100000</v>
      </c>
      <c r="E46" s="168">
        <f t="shared" si="0"/>
        <v>0</v>
      </c>
      <c r="F46" s="169">
        <f>F47</f>
        <v>100000</v>
      </c>
      <c r="G46" s="169">
        <f>G47</f>
        <v>0</v>
      </c>
      <c r="H46" s="304" t="e">
        <f t="shared" si="1"/>
        <v>#DIV/0!</v>
      </c>
      <c r="I46" s="304">
        <f t="shared" si="2"/>
        <v>0</v>
      </c>
    </row>
    <row r="47" spans="1:9" ht="32.25" hidden="1" customHeight="1" x14ac:dyDescent="0.25">
      <c r="A47" s="166">
        <v>9221</v>
      </c>
      <c r="B47" s="167" t="s">
        <v>115</v>
      </c>
      <c r="C47" s="172">
        <v>0</v>
      </c>
      <c r="D47" s="51">
        <v>100000</v>
      </c>
      <c r="E47" s="168">
        <f t="shared" si="0"/>
        <v>0</v>
      </c>
      <c r="F47" s="51">
        <v>100000</v>
      </c>
      <c r="G47" s="51">
        <v>0</v>
      </c>
      <c r="H47" s="252" t="e">
        <f t="shared" si="1"/>
        <v>#DIV/0!</v>
      </c>
      <c r="I47" s="252">
        <f t="shared" si="2"/>
        <v>0</v>
      </c>
    </row>
    <row r="48" spans="1:9" ht="26.25" customHeight="1" x14ac:dyDescent="0.25">
      <c r="A48" s="200"/>
      <c r="B48" s="200"/>
      <c r="C48" s="200"/>
      <c r="D48" s="201"/>
      <c r="E48" s="201"/>
      <c r="F48" s="201"/>
      <c r="G48" s="201"/>
      <c r="H48" s="201"/>
    </row>
    <row r="49" spans="1:9" ht="24.75" customHeight="1" x14ac:dyDescent="0.25">
      <c r="A49" s="372"/>
      <c r="B49" s="373"/>
      <c r="C49" s="373"/>
      <c r="D49" s="373"/>
      <c r="E49" s="373"/>
      <c r="F49" s="373"/>
      <c r="G49" s="373"/>
      <c r="H49" s="235"/>
    </row>
    <row r="50" spans="1:9" ht="29.25" customHeight="1" x14ac:dyDescent="0.25">
      <c r="A50" s="30"/>
      <c r="B50" s="30"/>
      <c r="C50" s="30"/>
      <c r="D50" s="54"/>
      <c r="E50" s="54"/>
      <c r="F50" s="54"/>
      <c r="G50" s="54"/>
      <c r="H50" s="54"/>
    </row>
    <row r="51" spans="1:9" ht="33.75" customHeight="1" x14ac:dyDescent="0.25">
      <c r="A51" s="27" t="s">
        <v>13</v>
      </c>
      <c r="B51" s="27" t="s">
        <v>16</v>
      </c>
      <c r="C51" s="27" t="s">
        <v>262</v>
      </c>
      <c r="D51" s="55" t="s">
        <v>182</v>
      </c>
      <c r="E51" s="107" t="s">
        <v>233</v>
      </c>
      <c r="F51" s="107" t="s">
        <v>234</v>
      </c>
      <c r="G51" s="107" t="s">
        <v>251</v>
      </c>
      <c r="H51" s="107" t="s">
        <v>273</v>
      </c>
      <c r="I51" s="107" t="s">
        <v>273</v>
      </c>
    </row>
    <row r="52" spans="1:9" ht="33.75" customHeight="1" x14ac:dyDescent="0.25">
      <c r="A52" s="27"/>
      <c r="B52" s="27"/>
      <c r="C52" s="330">
        <v>1</v>
      </c>
      <c r="D52" s="330">
        <v>2</v>
      </c>
      <c r="E52" s="107"/>
      <c r="F52" s="107">
        <v>3</v>
      </c>
      <c r="G52" s="107">
        <v>4</v>
      </c>
      <c r="H52" s="107" t="s">
        <v>277</v>
      </c>
      <c r="I52" s="107" t="s">
        <v>276</v>
      </c>
    </row>
    <row r="53" spans="1:9" ht="37.5" customHeight="1" x14ac:dyDescent="0.25">
      <c r="A53" s="27"/>
      <c r="B53" s="27" t="s">
        <v>152</v>
      </c>
      <c r="C53" s="168">
        <f>C54+C112</f>
        <v>2970066.0500000003</v>
      </c>
      <c r="D53" s="168">
        <f>D54+D112</f>
        <v>2587156</v>
      </c>
      <c r="E53" s="168">
        <f>G53-D53</f>
        <v>970009.98</v>
      </c>
      <c r="F53" s="168">
        <f>F54+F112</f>
        <v>2645549.89</v>
      </c>
      <c r="G53" s="168">
        <f>G54+G112</f>
        <v>3557165.98</v>
      </c>
      <c r="H53" s="301">
        <f>G53/C53*100</f>
        <v>119.76723480610809</v>
      </c>
      <c r="I53" s="301">
        <f t="shared" ref="I53:I58" si="19">G53/F53*100</f>
        <v>134.45847282811968</v>
      </c>
    </row>
    <row r="54" spans="1:9" ht="24" customHeight="1" x14ac:dyDescent="0.25">
      <c r="A54" s="182">
        <v>3</v>
      </c>
      <c r="B54" s="183" t="s">
        <v>17</v>
      </c>
      <c r="C54" s="295">
        <f>C55+C66+C98+C105+C108</f>
        <v>2889159.87</v>
      </c>
      <c r="D54" s="184">
        <f>D55+D66+D98+D105+D108</f>
        <v>2401227</v>
      </c>
      <c r="E54" s="184">
        <f>G54-D54</f>
        <v>1079674.98</v>
      </c>
      <c r="F54" s="184">
        <f>F55+F66+F98+F105+F108</f>
        <v>2457620.89</v>
      </c>
      <c r="G54" s="184">
        <f>G55+G66+G98+G105+G108+G102</f>
        <v>3480901.98</v>
      </c>
      <c r="H54" s="302">
        <f t="shared" ref="H54:H117" si="20">G54/C54*100</f>
        <v>120.48145954623133</v>
      </c>
      <c r="I54" s="302">
        <f t="shared" si="19"/>
        <v>141.63706022209143</v>
      </c>
    </row>
    <row r="55" spans="1:9" ht="24" customHeight="1" x14ac:dyDescent="0.25">
      <c r="A55" s="175">
        <v>31</v>
      </c>
      <c r="B55" s="204" t="s">
        <v>18</v>
      </c>
      <c r="C55" s="309">
        <f>C56+C60+C62</f>
        <v>2475660.39</v>
      </c>
      <c r="D55" s="177">
        <f t="shared" ref="D55" si="21">D56+D60+D62</f>
        <v>2056051</v>
      </c>
      <c r="E55" s="177">
        <f>G55-D55</f>
        <v>853509.07999999961</v>
      </c>
      <c r="F55" s="177">
        <f>F56+F60+F62</f>
        <v>2054521.17</v>
      </c>
      <c r="G55" s="177">
        <f>G56+G60+G62</f>
        <v>2909560.0799999996</v>
      </c>
      <c r="H55" s="303">
        <f t="shared" si="20"/>
        <v>117.52662407786876</v>
      </c>
      <c r="I55" s="303">
        <f t="shared" si="19"/>
        <v>141.61743001168489</v>
      </c>
    </row>
    <row r="56" spans="1:9" s="22" customFormat="1" ht="24" hidden="1" customHeight="1" x14ac:dyDescent="0.25">
      <c r="A56" s="8">
        <v>311</v>
      </c>
      <c r="B56" s="129" t="s">
        <v>125</v>
      </c>
      <c r="C56" s="310">
        <f>C57</f>
        <v>1639917.85</v>
      </c>
      <c r="D56" s="169">
        <f t="shared" ref="D56" si="22">D57+D58</f>
        <v>1311000</v>
      </c>
      <c r="E56" s="177">
        <f t="shared" ref="E56:E108" si="23">G56-D56</f>
        <v>1095048.9499999997</v>
      </c>
      <c r="F56" s="169">
        <f>F57</f>
        <v>1309943.68</v>
      </c>
      <c r="G56" s="169">
        <f>SUM(G57:G59)</f>
        <v>2406048.9499999997</v>
      </c>
      <c r="H56" s="304">
        <f t="shared" si="20"/>
        <v>146.71765113112218</v>
      </c>
      <c r="I56" s="304">
        <f t="shared" si="19"/>
        <v>183.6757554340046</v>
      </c>
    </row>
    <row r="57" spans="1:9" s="22" customFormat="1" ht="24" hidden="1" customHeight="1" x14ac:dyDescent="0.25">
      <c r="A57" s="131">
        <v>3111</v>
      </c>
      <c r="B57" s="28" t="s">
        <v>75</v>
      </c>
      <c r="C57" s="299">
        <v>1639917.85</v>
      </c>
      <c r="D57" s="193">
        <v>1311000</v>
      </c>
      <c r="E57" s="177">
        <f t="shared" si="23"/>
        <v>899999.29999999981</v>
      </c>
      <c r="F57" s="193">
        <v>1309943.68</v>
      </c>
      <c r="G57" s="193">
        <v>2210999.2999999998</v>
      </c>
      <c r="H57" s="306">
        <f t="shared" si="20"/>
        <v>134.82378400844894</v>
      </c>
      <c r="I57" s="306">
        <f t="shared" si="19"/>
        <v>168.78582902129045</v>
      </c>
    </row>
    <row r="58" spans="1:9" s="22" customFormat="1" ht="24" hidden="1" customHeight="1" x14ac:dyDescent="0.25">
      <c r="A58" s="131">
        <v>3113</v>
      </c>
      <c r="B58" s="28" t="s">
        <v>122</v>
      </c>
      <c r="C58" s="299">
        <v>0</v>
      </c>
      <c r="D58" s="172">
        <v>0</v>
      </c>
      <c r="E58" s="177">
        <f t="shared" si="23"/>
        <v>163236.35</v>
      </c>
      <c r="F58" s="172">
        <v>0</v>
      </c>
      <c r="G58" s="172">
        <v>163236.35</v>
      </c>
      <c r="H58" s="315" t="e">
        <f t="shared" si="20"/>
        <v>#DIV/0!</v>
      </c>
      <c r="I58" s="315" t="e">
        <f t="shared" si="19"/>
        <v>#DIV/0!</v>
      </c>
    </row>
    <row r="59" spans="1:9" s="22" customFormat="1" ht="24" hidden="1" customHeight="1" x14ac:dyDescent="0.25">
      <c r="A59" s="131">
        <v>3114</v>
      </c>
      <c r="B59" s="312" t="s">
        <v>256</v>
      </c>
      <c r="C59" s="313">
        <v>0</v>
      </c>
      <c r="D59" s="172">
        <v>0</v>
      </c>
      <c r="E59" s="177"/>
      <c r="F59" s="172">
        <v>0</v>
      </c>
      <c r="G59" s="172">
        <v>31813.3</v>
      </c>
      <c r="H59" s="315" t="e">
        <f t="shared" si="20"/>
        <v>#DIV/0!</v>
      </c>
      <c r="I59" s="315"/>
    </row>
    <row r="60" spans="1:9" s="22" customFormat="1" ht="24" hidden="1" customHeight="1" x14ac:dyDescent="0.25">
      <c r="A60" s="8">
        <v>312</v>
      </c>
      <c r="B60" s="129" t="s">
        <v>76</v>
      </c>
      <c r="C60" s="310">
        <f>C61</f>
        <v>104408.91</v>
      </c>
      <c r="D60" s="169">
        <f t="shared" ref="D60:F60" si="24">D61</f>
        <v>88000</v>
      </c>
      <c r="E60" s="169">
        <f t="shared" si="24"/>
        <v>30031.059999999998</v>
      </c>
      <c r="F60" s="169">
        <f t="shared" si="24"/>
        <v>88100</v>
      </c>
      <c r="G60" s="169">
        <f>G61</f>
        <v>118031.06</v>
      </c>
      <c r="H60" s="304">
        <f t="shared" si="20"/>
        <v>113.04692291108105</v>
      </c>
      <c r="I60" s="304">
        <f t="shared" ref="I60:I91" si="25">G60/F60*100</f>
        <v>133.97396140749149</v>
      </c>
    </row>
    <row r="61" spans="1:9" s="22" customFormat="1" ht="24" hidden="1" customHeight="1" x14ac:dyDescent="0.25">
      <c r="A61" s="131">
        <v>3121</v>
      </c>
      <c r="B61" s="28" t="s">
        <v>76</v>
      </c>
      <c r="C61" s="299">
        <v>104408.91</v>
      </c>
      <c r="D61" s="193">
        <v>88000</v>
      </c>
      <c r="E61" s="177">
        <f t="shared" si="23"/>
        <v>30031.059999999998</v>
      </c>
      <c r="F61" s="193">
        <v>88100</v>
      </c>
      <c r="G61" s="193">
        <v>118031.06</v>
      </c>
      <c r="H61" s="306">
        <f t="shared" si="20"/>
        <v>113.04692291108105</v>
      </c>
      <c r="I61" s="306">
        <f t="shared" si="25"/>
        <v>133.97396140749149</v>
      </c>
    </row>
    <row r="62" spans="1:9" s="22" customFormat="1" ht="24" hidden="1" customHeight="1" x14ac:dyDescent="0.25">
      <c r="A62" s="8">
        <v>313</v>
      </c>
      <c r="B62" s="129" t="s">
        <v>126</v>
      </c>
      <c r="C62" s="310">
        <f>SUM(C63:C65)</f>
        <v>731333.63</v>
      </c>
      <c r="D62" s="169">
        <f t="shared" ref="D62:F62" si="26">D63+D64+D65</f>
        <v>657051</v>
      </c>
      <c r="E62" s="169">
        <f t="shared" si="26"/>
        <v>-271570.93</v>
      </c>
      <c r="F62" s="169">
        <f t="shared" si="26"/>
        <v>656477.49</v>
      </c>
      <c r="G62" s="169">
        <f>G64</f>
        <v>385480.07</v>
      </c>
      <c r="H62" s="304">
        <f t="shared" si="20"/>
        <v>52.709195117965514</v>
      </c>
      <c r="I62" s="304">
        <f t="shared" si="25"/>
        <v>58.719465004047592</v>
      </c>
    </row>
    <row r="63" spans="1:9" s="22" customFormat="1" ht="24" hidden="1" customHeight="1" x14ac:dyDescent="0.25">
      <c r="A63" s="131">
        <v>3131</v>
      </c>
      <c r="B63" s="28" t="s">
        <v>83</v>
      </c>
      <c r="C63" s="299">
        <v>399521.8</v>
      </c>
      <c r="D63" s="172">
        <v>350500</v>
      </c>
      <c r="E63" s="177">
        <f t="shared" si="23"/>
        <v>-350500</v>
      </c>
      <c r="F63" s="172">
        <v>350500</v>
      </c>
      <c r="G63" s="172">
        <v>0</v>
      </c>
      <c r="H63" s="315">
        <f t="shared" si="20"/>
        <v>0</v>
      </c>
      <c r="I63" s="315">
        <f t="shared" si="25"/>
        <v>0</v>
      </c>
    </row>
    <row r="64" spans="1:9" s="22" customFormat="1" ht="24" hidden="1" customHeight="1" x14ac:dyDescent="0.25">
      <c r="A64" s="131">
        <v>3132</v>
      </c>
      <c r="B64" s="28" t="s">
        <v>77</v>
      </c>
      <c r="C64" s="299">
        <v>331799.90000000002</v>
      </c>
      <c r="D64" s="193">
        <v>306551</v>
      </c>
      <c r="E64" s="177">
        <f t="shared" si="23"/>
        <v>78929.070000000007</v>
      </c>
      <c r="F64" s="193">
        <v>305977.49</v>
      </c>
      <c r="G64" s="193">
        <v>385480.07</v>
      </c>
      <c r="H64" s="306">
        <f t="shared" si="20"/>
        <v>116.17847684703943</v>
      </c>
      <c r="I64" s="306">
        <f t="shared" si="25"/>
        <v>125.98314666873046</v>
      </c>
    </row>
    <row r="65" spans="1:9" s="22" customFormat="1" ht="24" hidden="1" customHeight="1" x14ac:dyDescent="0.25">
      <c r="A65" s="131">
        <v>3133</v>
      </c>
      <c r="B65" s="167" t="s">
        <v>164</v>
      </c>
      <c r="C65" s="172">
        <v>11.93</v>
      </c>
      <c r="D65" s="51">
        <v>0</v>
      </c>
      <c r="E65" s="177">
        <f t="shared" si="23"/>
        <v>0</v>
      </c>
      <c r="F65" s="51">
        <v>0</v>
      </c>
      <c r="G65" s="51">
        <v>0</v>
      </c>
      <c r="H65" s="252">
        <f t="shared" si="20"/>
        <v>0</v>
      </c>
      <c r="I65" s="252" t="e">
        <f t="shared" si="25"/>
        <v>#DIV/0!</v>
      </c>
    </row>
    <row r="66" spans="1:9" s="22" customFormat="1" ht="24" customHeight="1" x14ac:dyDescent="0.25">
      <c r="A66" s="175">
        <v>32</v>
      </c>
      <c r="B66" s="204" t="s">
        <v>27</v>
      </c>
      <c r="C66" s="309">
        <f>C67+C72+C79+C89+C91</f>
        <v>398224.26999999996</v>
      </c>
      <c r="D66" s="177">
        <f t="shared" ref="D66" si="27">D67+D72+D79+D89+D91</f>
        <v>339146</v>
      </c>
      <c r="E66" s="177">
        <f t="shared" si="23"/>
        <v>143919.42999999993</v>
      </c>
      <c r="F66" s="177">
        <f>F67+F72+F79+F89+F91</f>
        <v>348669.72000000003</v>
      </c>
      <c r="G66" s="177">
        <f>G67+G72+G79+G89+G91</f>
        <v>483065.42999999993</v>
      </c>
      <c r="H66" s="303">
        <f t="shared" si="20"/>
        <v>121.30486923863279</v>
      </c>
      <c r="I66" s="303">
        <f t="shared" si="25"/>
        <v>138.54527717520176</v>
      </c>
    </row>
    <row r="67" spans="1:9" s="22" customFormat="1" ht="24" hidden="1" customHeight="1" x14ac:dyDescent="0.25">
      <c r="A67" s="8">
        <v>321</v>
      </c>
      <c r="B67" s="129" t="s">
        <v>39</v>
      </c>
      <c r="C67" s="310">
        <f>SUM(C68:C71)</f>
        <v>113793.65999999999</v>
      </c>
      <c r="D67" s="169">
        <f t="shared" ref="D67:F67" si="28">SUM(D68:D71)</f>
        <v>151990</v>
      </c>
      <c r="E67" s="169">
        <f t="shared" si="28"/>
        <v>37970.720000000001</v>
      </c>
      <c r="F67" s="169">
        <f t="shared" si="28"/>
        <v>150415.08000000002</v>
      </c>
      <c r="G67" s="169">
        <f>SUM(G68:G71)</f>
        <v>189960.72</v>
      </c>
      <c r="H67" s="304">
        <f t="shared" si="20"/>
        <v>166.93436172103085</v>
      </c>
      <c r="I67" s="304">
        <f t="shared" si="25"/>
        <v>126.29100752397963</v>
      </c>
    </row>
    <row r="68" spans="1:9" s="22" customFormat="1" ht="24" hidden="1" customHeight="1" x14ac:dyDescent="0.25">
      <c r="A68" s="131">
        <v>3211</v>
      </c>
      <c r="B68" s="167" t="s">
        <v>40</v>
      </c>
      <c r="C68" s="172">
        <v>55340.49</v>
      </c>
      <c r="D68" s="193">
        <v>95590</v>
      </c>
      <c r="E68" s="177">
        <f t="shared" si="23"/>
        <v>-56219.63</v>
      </c>
      <c r="F68" s="193">
        <v>93270.36</v>
      </c>
      <c r="G68" s="193">
        <v>39370.370000000003</v>
      </c>
      <c r="H68" s="306">
        <f t="shared" si="20"/>
        <v>71.142069757604247</v>
      </c>
      <c r="I68" s="306">
        <f t="shared" si="25"/>
        <v>42.21101966369595</v>
      </c>
    </row>
    <row r="69" spans="1:9" s="22" customFormat="1" ht="24" hidden="1" customHeight="1" x14ac:dyDescent="0.25">
      <c r="A69" s="131">
        <v>3212</v>
      </c>
      <c r="B69" s="28" t="s">
        <v>41</v>
      </c>
      <c r="C69" s="299">
        <v>50896.32</v>
      </c>
      <c r="D69" s="193">
        <v>48900</v>
      </c>
      <c r="E69" s="177">
        <f t="shared" si="23"/>
        <v>4354.6100000000006</v>
      </c>
      <c r="F69" s="193">
        <v>49644.72</v>
      </c>
      <c r="G69" s="193">
        <v>53254.61</v>
      </c>
      <c r="H69" s="306">
        <f t="shared" si="20"/>
        <v>104.6335177081565</v>
      </c>
      <c r="I69" s="306">
        <f t="shared" si="25"/>
        <v>107.2714480009153</v>
      </c>
    </row>
    <row r="70" spans="1:9" s="22" customFormat="1" ht="24" hidden="1" customHeight="1" x14ac:dyDescent="0.25">
      <c r="A70" s="131">
        <v>3213</v>
      </c>
      <c r="B70" s="28" t="s">
        <v>42</v>
      </c>
      <c r="C70" s="299">
        <v>6893.15</v>
      </c>
      <c r="D70" s="193">
        <v>6000</v>
      </c>
      <c r="E70" s="177">
        <f t="shared" si="23"/>
        <v>90840.14</v>
      </c>
      <c r="F70" s="193">
        <v>6000</v>
      </c>
      <c r="G70" s="193">
        <v>96840.14</v>
      </c>
      <c r="H70" s="306">
        <f t="shared" si="20"/>
        <v>1404.8749845861473</v>
      </c>
      <c r="I70" s="306">
        <f t="shared" si="25"/>
        <v>1614.0023333333331</v>
      </c>
    </row>
    <row r="71" spans="1:9" s="22" customFormat="1" ht="24" hidden="1" customHeight="1" x14ac:dyDescent="0.25">
      <c r="A71" s="131">
        <v>3214</v>
      </c>
      <c r="B71" s="28" t="s">
        <v>43</v>
      </c>
      <c r="C71" s="299">
        <v>663.7</v>
      </c>
      <c r="D71" s="193">
        <v>1500</v>
      </c>
      <c r="E71" s="177">
        <f t="shared" si="23"/>
        <v>-1004.4</v>
      </c>
      <c r="F71" s="193">
        <v>1500</v>
      </c>
      <c r="G71" s="193">
        <v>495.6</v>
      </c>
      <c r="H71" s="306">
        <f t="shared" si="20"/>
        <v>74.672291698056341</v>
      </c>
      <c r="I71" s="306">
        <f t="shared" si="25"/>
        <v>33.040000000000006</v>
      </c>
    </row>
    <row r="72" spans="1:9" s="22" customFormat="1" ht="24" hidden="1" customHeight="1" x14ac:dyDescent="0.25">
      <c r="A72" s="8">
        <v>322</v>
      </c>
      <c r="B72" s="129" t="s">
        <v>44</v>
      </c>
      <c r="C72" s="310">
        <f>SUM(C73:C78)</f>
        <v>96933.719999999987</v>
      </c>
      <c r="D72" s="169">
        <f t="shared" ref="D72:F72" si="29">SUM(D73:D78)</f>
        <v>103600</v>
      </c>
      <c r="E72" s="169">
        <f t="shared" si="29"/>
        <v>14645.399999999998</v>
      </c>
      <c r="F72" s="169">
        <f t="shared" si="29"/>
        <v>105968.45999999999</v>
      </c>
      <c r="G72" s="169">
        <f>SUM(G73:G78)</f>
        <v>118245.4</v>
      </c>
      <c r="H72" s="304">
        <f t="shared" si="20"/>
        <v>121.98582701664603</v>
      </c>
      <c r="I72" s="304">
        <f t="shared" si="25"/>
        <v>111.58546609057072</v>
      </c>
    </row>
    <row r="73" spans="1:9" s="22" customFormat="1" ht="24" hidden="1" customHeight="1" x14ac:dyDescent="0.25">
      <c r="A73" s="131">
        <v>3221</v>
      </c>
      <c r="B73" s="28" t="s">
        <v>45</v>
      </c>
      <c r="C73" s="299">
        <v>23562.95</v>
      </c>
      <c r="D73" s="193">
        <v>28500</v>
      </c>
      <c r="E73" s="177">
        <f t="shared" si="23"/>
        <v>-1886.5600000000013</v>
      </c>
      <c r="F73" s="193">
        <v>29500</v>
      </c>
      <c r="G73" s="193">
        <v>26613.439999999999</v>
      </c>
      <c r="H73" s="306">
        <f t="shared" si="20"/>
        <v>112.94612941079107</v>
      </c>
      <c r="I73" s="306">
        <f t="shared" si="25"/>
        <v>90.215050847457618</v>
      </c>
    </row>
    <row r="74" spans="1:9" s="22" customFormat="1" ht="24" hidden="1" customHeight="1" x14ac:dyDescent="0.25">
      <c r="A74" s="131">
        <v>3222</v>
      </c>
      <c r="B74" s="28" t="s">
        <v>157</v>
      </c>
      <c r="C74" s="299">
        <v>3074.13</v>
      </c>
      <c r="D74" s="193">
        <v>2100</v>
      </c>
      <c r="E74" s="177">
        <f t="shared" si="23"/>
        <v>1812.9699999999998</v>
      </c>
      <c r="F74" s="193">
        <v>3298.77</v>
      </c>
      <c r="G74" s="193">
        <v>3912.97</v>
      </c>
      <c r="H74" s="306">
        <f t="shared" si="20"/>
        <v>127.28706983764511</v>
      </c>
      <c r="I74" s="306">
        <f t="shared" si="25"/>
        <v>118.61906104396486</v>
      </c>
    </row>
    <row r="75" spans="1:9" s="22" customFormat="1" ht="24" hidden="1" customHeight="1" x14ac:dyDescent="0.25">
      <c r="A75" s="131">
        <v>3223</v>
      </c>
      <c r="B75" s="28" t="s">
        <v>46</v>
      </c>
      <c r="C75" s="299">
        <v>52888.3</v>
      </c>
      <c r="D75" s="193">
        <v>55000</v>
      </c>
      <c r="E75" s="177">
        <f t="shared" si="23"/>
        <v>717.23999999999796</v>
      </c>
      <c r="F75" s="193">
        <v>55000</v>
      </c>
      <c r="G75" s="193">
        <v>55717.24</v>
      </c>
      <c r="H75" s="306">
        <f t="shared" si="20"/>
        <v>105.34889569148562</v>
      </c>
      <c r="I75" s="306">
        <f t="shared" si="25"/>
        <v>101.30407272727273</v>
      </c>
    </row>
    <row r="76" spans="1:9" s="22" customFormat="1" ht="24" hidden="1" customHeight="1" x14ac:dyDescent="0.25">
      <c r="A76" s="131">
        <v>3224</v>
      </c>
      <c r="B76" s="28" t="s">
        <v>68</v>
      </c>
      <c r="C76" s="299">
        <v>15341.4</v>
      </c>
      <c r="D76" s="193">
        <v>14500</v>
      </c>
      <c r="E76" s="177">
        <f t="shared" si="23"/>
        <v>10699.330000000002</v>
      </c>
      <c r="F76" s="193">
        <v>14080</v>
      </c>
      <c r="G76" s="193">
        <v>25199.33</v>
      </c>
      <c r="H76" s="306">
        <f t="shared" si="20"/>
        <v>164.25704303388221</v>
      </c>
      <c r="I76" s="306">
        <f t="shared" si="25"/>
        <v>178.97251420454546</v>
      </c>
    </row>
    <row r="77" spans="1:9" s="22" customFormat="1" ht="24" hidden="1" customHeight="1" x14ac:dyDescent="0.25">
      <c r="A77" s="131">
        <v>3225</v>
      </c>
      <c r="B77" s="28" t="s">
        <v>47</v>
      </c>
      <c r="C77" s="299">
        <v>1530.26</v>
      </c>
      <c r="D77" s="192">
        <v>2400</v>
      </c>
      <c r="E77" s="177">
        <f t="shared" si="23"/>
        <v>3550.7299999999996</v>
      </c>
      <c r="F77" s="192">
        <v>2738</v>
      </c>
      <c r="G77" s="192">
        <v>5950.73</v>
      </c>
      <c r="H77" s="316">
        <f t="shared" si="20"/>
        <v>388.87051873537825</v>
      </c>
      <c r="I77" s="316">
        <f t="shared" si="25"/>
        <v>217.33856829802772</v>
      </c>
    </row>
    <row r="78" spans="1:9" s="22" customFormat="1" ht="24" hidden="1" customHeight="1" x14ac:dyDescent="0.25">
      <c r="A78" s="131">
        <v>3227</v>
      </c>
      <c r="B78" s="28" t="s">
        <v>48</v>
      </c>
      <c r="C78" s="299">
        <v>536.67999999999995</v>
      </c>
      <c r="D78" s="193">
        <v>1100</v>
      </c>
      <c r="E78" s="177">
        <f t="shared" si="23"/>
        <v>-248.30999999999995</v>
      </c>
      <c r="F78" s="193">
        <v>1351.69</v>
      </c>
      <c r="G78" s="193">
        <v>851.69</v>
      </c>
      <c r="H78" s="306">
        <f t="shared" si="20"/>
        <v>158.69605724081393</v>
      </c>
      <c r="I78" s="306">
        <f t="shared" si="25"/>
        <v>63.00926987696883</v>
      </c>
    </row>
    <row r="79" spans="1:9" s="22" customFormat="1" ht="24" hidden="1" customHeight="1" x14ac:dyDescent="0.25">
      <c r="A79" s="8">
        <v>323</v>
      </c>
      <c r="B79" s="129" t="s">
        <v>49</v>
      </c>
      <c r="C79" s="310">
        <f>SUM(C80:C88)</f>
        <v>109527.54</v>
      </c>
      <c r="D79" s="169">
        <f t="shared" ref="D79:F79" si="30">SUM(D80:D88)</f>
        <v>63176</v>
      </c>
      <c r="E79" s="169">
        <f t="shared" si="30"/>
        <v>55095.710000000006</v>
      </c>
      <c r="F79" s="169">
        <f t="shared" si="30"/>
        <v>70476</v>
      </c>
      <c r="G79" s="169">
        <f>SUM(G80:G88)</f>
        <v>118271.70999999999</v>
      </c>
      <c r="H79" s="304">
        <f t="shared" si="20"/>
        <v>107.98353546514421</v>
      </c>
      <c r="I79" s="304">
        <f t="shared" si="25"/>
        <v>167.81842045519039</v>
      </c>
    </row>
    <row r="80" spans="1:9" s="22" customFormat="1" ht="24" hidden="1" customHeight="1" x14ac:dyDescent="0.25">
      <c r="A80" s="131">
        <v>3231</v>
      </c>
      <c r="B80" s="28" t="s">
        <v>50</v>
      </c>
      <c r="C80" s="299">
        <v>10272.49</v>
      </c>
      <c r="D80" s="193">
        <v>9600</v>
      </c>
      <c r="E80" s="177">
        <f t="shared" si="23"/>
        <v>-742.34000000000015</v>
      </c>
      <c r="F80" s="193">
        <v>10100</v>
      </c>
      <c r="G80" s="193">
        <v>8857.66</v>
      </c>
      <c r="H80" s="306">
        <f t="shared" si="20"/>
        <v>86.227000464347</v>
      </c>
      <c r="I80" s="306">
        <f t="shared" si="25"/>
        <v>87.699603960396033</v>
      </c>
    </row>
    <row r="81" spans="1:9" s="22" customFormat="1" ht="24" hidden="1" customHeight="1" x14ac:dyDescent="0.25">
      <c r="A81" s="131">
        <v>3232</v>
      </c>
      <c r="B81" s="167" t="s">
        <v>70</v>
      </c>
      <c r="C81" s="172">
        <v>28780.3</v>
      </c>
      <c r="D81" s="193">
        <v>10545</v>
      </c>
      <c r="E81" s="177">
        <f t="shared" si="23"/>
        <v>5330.25</v>
      </c>
      <c r="F81" s="193">
        <v>12245</v>
      </c>
      <c r="G81" s="193">
        <v>15875.25</v>
      </c>
      <c r="H81" s="306">
        <f t="shared" si="20"/>
        <v>55.160126892353453</v>
      </c>
      <c r="I81" s="306">
        <f t="shared" si="25"/>
        <v>129.64679461004491</v>
      </c>
    </row>
    <row r="82" spans="1:9" s="22" customFormat="1" ht="24" hidden="1" customHeight="1" x14ac:dyDescent="0.25">
      <c r="A82" s="131">
        <v>3233</v>
      </c>
      <c r="B82" s="167" t="s">
        <v>51</v>
      </c>
      <c r="C82" s="172">
        <v>1239.94</v>
      </c>
      <c r="D82" s="193">
        <v>5350</v>
      </c>
      <c r="E82" s="177">
        <f t="shared" si="23"/>
        <v>5191.7199999999993</v>
      </c>
      <c r="F82" s="193">
        <v>11675</v>
      </c>
      <c r="G82" s="193">
        <v>10541.72</v>
      </c>
      <c r="H82" s="306">
        <f t="shared" si="20"/>
        <v>850.17984741197154</v>
      </c>
      <c r="I82" s="306">
        <f t="shared" si="25"/>
        <v>90.293104925053527</v>
      </c>
    </row>
    <row r="83" spans="1:9" s="22" customFormat="1" ht="24" hidden="1" customHeight="1" x14ac:dyDescent="0.25">
      <c r="A83" s="131">
        <v>3234</v>
      </c>
      <c r="B83" s="167" t="s">
        <v>52</v>
      </c>
      <c r="C83" s="172">
        <v>42094.39</v>
      </c>
      <c r="D83" s="193">
        <v>10000</v>
      </c>
      <c r="E83" s="177">
        <f t="shared" si="23"/>
        <v>1263.33</v>
      </c>
      <c r="F83" s="193">
        <v>10000</v>
      </c>
      <c r="G83" s="193">
        <v>11263.33</v>
      </c>
      <c r="H83" s="306">
        <f t="shared" si="20"/>
        <v>26.757318493034344</v>
      </c>
      <c r="I83" s="306">
        <f t="shared" si="25"/>
        <v>112.63330000000001</v>
      </c>
    </row>
    <row r="84" spans="1:9" s="22" customFormat="1" ht="24" hidden="1" customHeight="1" x14ac:dyDescent="0.25">
      <c r="A84" s="131">
        <v>3235</v>
      </c>
      <c r="B84" s="167" t="s">
        <v>53</v>
      </c>
      <c r="C84" s="172">
        <v>5017.79</v>
      </c>
      <c r="D84" s="193">
        <v>4200</v>
      </c>
      <c r="E84" s="177">
        <f t="shared" si="23"/>
        <v>1790.8900000000003</v>
      </c>
      <c r="F84" s="193">
        <v>4500</v>
      </c>
      <c r="G84" s="193">
        <v>5990.89</v>
      </c>
      <c r="H84" s="306">
        <f t="shared" si="20"/>
        <v>119.39299970704236</v>
      </c>
      <c r="I84" s="306">
        <f t="shared" si="25"/>
        <v>133.13088888888888</v>
      </c>
    </row>
    <row r="85" spans="1:9" s="22" customFormat="1" ht="24" hidden="1" customHeight="1" x14ac:dyDescent="0.25">
      <c r="A85" s="131">
        <v>3236</v>
      </c>
      <c r="B85" s="167" t="s">
        <v>54</v>
      </c>
      <c r="C85" s="172">
        <v>2987.84</v>
      </c>
      <c r="D85" s="193">
        <v>3500</v>
      </c>
      <c r="E85" s="177">
        <f t="shared" si="23"/>
        <v>345.2800000000002</v>
      </c>
      <c r="F85" s="193">
        <v>4230</v>
      </c>
      <c r="G85" s="193">
        <v>3845.28</v>
      </c>
      <c r="H85" s="306">
        <f t="shared" si="20"/>
        <v>128.6976544928778</v>
      </c>
      <c r="I85" s="306">
        <f t="shared" si="25"/>
        <v>90.904964539007096</v>
      </c>
    </row>
    <row r="86" spans="1:9" s="22" customFormat="1" ht="24" hidden="1" customHeight="1" x14ac:dyDescent="0.25">
      <c r="A86" s="131">
        <v>3237</v>
      </c>
      <c r="B86" s="167" t="s">
        <v>55</v>
      </c>
      <c r="C86" s="172">
        <v>4280.38</v>
      </c>
      <c r="D86" s="193">
        <v>5581</v>
      </c>
      <c r="E86" s="177">
        <f t="shared" si="23"/>
        <v>-2308.7600000000002</v>
      </c>
      <c r="F86" s="193">
        <v>5581</v>
      </c>
      <c r="G86" s="193">
        <v>3272.24</v>
      </c>
      <c r="H86" s="306">
        <f t="shared" si="20"/>
        <v>76.447418219877676</v>
      </c>
      <c r="I86" s="306">
        <f t="shared" si="25"/>
        <v>58.631786418204626</v>
      </c>
    </row>
    <row r="87" spans="1:9" s="22" customFormat="1" ht="24" hidden="1" customHeight="1" x14ac:dyDescent="0.25">
      <c r="A87" s="131">
        <v>3238</v>
      </c>
      <c r="B87" s="167" t="s">
        <v>56</v>
      </c>
      <c r="C87" s="172">
        <v>6945.95</v>
      </c>
      <c r="D87" s="193">
        <v>7500</v>
      </c>
      <c r="E87" s="177">
        <f t="shared" si="23"/>
        <v>-2229.3900000000003</v>
      </c>
      <c r="F87" s="193">
        <v>7000</v>
      </c>
      <c r="G87" s="193">
        <v>5270.61</v>
      </c>
      <c r="H87" s="306">
        <f t="shared" si="20"/>
        <v>75.880333143774422</v>
      </c>
      <c r="I87" s="306">
        <f t="shared" si="25"/>
        <v>75.294428571428568</v>
      </c>
    </row>
    <row r="88" spans="1:9" s="22" customFormat="1" ht="24" hidden="1" customHeight="1" x14ac:dyDescent="0.25">
      <c r="A88" s="131">
        <v>3239</v>
      </c>
      <c r="B88" s="167" t="s">
        <v>57</v>
      </c>
      <c r="C88" s="172">
        <v>7908.46</v>
      </c>
      <c r="D88" s="193">
        <v>6900</v>
      </c>
      <c r="E88" s="177">
        <f t="shared" si="23"/>
        <v>46454.73</v>
      </c>
      <c r="F88" s="193">
        <v>5145</v>
      </c>
      <c r="G88" s="193">
        <v>53354.73</v>
      </c>
      <c r="H88" s="306">
        <f t="shared" si="20"/>
        <v>674.65385169805495</v>
      </c>
      <c r="I88" s="306">
        <f t="shared" si="25"/>
        <v>1037.0209912536443</v>
      </c>
    </row>
    <row r="89" spans="1:9" s="22" customFormat="1" ht="41.25" hidden="1" customHeight="1" x14ac:dyDescent="0.25">
      <c r="A89" s="8">
        <v>324</v>
      </c>
      <c r="B89" s="129" t="s">
        <v>85</v>
      </c>
      <c r="C89" s="310">
        <f>C90</f>
        <v>17595.86</v>
      </c>
      <c r="D89" s="169">
        <f t="shared" ref="D89" si="31">D90</f>
        <v>3500</v>
      </c>
      <c r="E89" s="177">
        <f t="shared" si="23"/>
        <v>33435.300000000003</v>
      </c>
      <c r="F89" s="169">
        <f>F90</f>
        <v>3500</v>
      </c>
      <c r="G89" s="169">
        <f>G90</f>
        <v>36935.300000000003</v>
      </c>
      <c r="H89" s="304">
        <f t="shared" si="20"/>
        <v>209.90903542083194</v>
      </c>
      <c r="I89" s="304">
        <f t="shared" si="25"/>
        <v>1055.2942857142857</v>
      </c>
    </row>
    <row r="90" spans="1:9" s="22" customFormat="1" ht="24" hidden="1" customHeight="1" x14ac:dyDescent="0.25">
      <c r="A90" s="131">
        <v>3241</v>
      </c>
      <c r="B90" s="167" t="s">
        <v>85</v>
      </c>
      <c r="C90" s="172">
        <v>17595.86</v>
      </c>
      <c r="D90" s="193">
        <v>3500</v>
      </c>
      <c r="E90" s="177">
        <f t="shared" si="23"/>
        <v>33435.300000000003</v>
      </c>
      <c r="F90" s="193">
        <v>3500</v>
      </c>
      <c r="G90" s="193">
        <v>36935.300000000003</v>
      </c>
      <c r="H90" s="306">
        <f t="shared" si="20"/>
        <v>209.90903542083194</v>
      </c>
      <c r="I90" s="306">
        <f t="shared" si="25"/>
        <v>1055.2942857142857</v>
      </c>
    </row>
    <row r="91" spans="1:9" s="22" customFormat="1" ht="24" hidden="1" customHeight="1" x14ac:dyDescent="0.25">
      <c r="A91" s="8">
        <v>329</v>
      </c>
      <c r="B91" s="129" t="s">
        <v>58</v>
      </c>
      <c r="C91" s="310">
        <f>SUM(C92:C97)</f>
        <v>60373.490000000005</v>
      </c>
      <c r="D91" s="169">
        <f>SUM(D92:D97)</f>
        <v>16880</v>
      </c>
      <c r="E91" s="177">
        <f t="shared" si="23"/>
        <v>2772.3000000000029</v>
      </c>
      <c r="F91" s="169">
        <f>SUM(F92:F97)</f>
        <v>18310.18</v>
      </c>
      <c r="G91" s="169">
        <f>SUM(G92:G97)</f>
        <v>19652.300000000003</v>
      </c>
      <c r="H91" s="304">
        <f t="shared" si="20"/>
        <v>32.551207491897522</v>
      </c>
      <c r="I91" s="304">
        <f t="shared" si="25"/>
        <v>107.32991155739595</v>
      </c>
    </row>
    <row r="92" spans="1:9" s="22" customFormat="1" ht="24" hidden="1" customHeight="1" x14ac:dyDescent="0.25">
      <c r="A92" s="131">
        <v>3292</v>
      </c>
      <c r="B92" s="203" t="s">
        <v>219</v>
      </c>
      <c r="C92" s="292">
        <v>2318.29</v>
      </c>
      <c r="D92" s="193">
        <v>1500</v>
      </c>
      <c r="E92" s="177">
        <f t="shared" si="23"/>
        <v>1115.1100000000001</v>
      </c>
      <c r="F92" s="193">
        <v>3115.11</v>
      </c>
      <c r="G92" s="193">
        <v>2615.11</v>
      </c>
      <c r="H92" s="306">
        <f t="shared" si="20"/>
        <v>112.80340250788296</v>
      </c>
      <c r="I92" s="306">
        <f t="shared" ref="I92:I119" si="32">G92/F92*100</f>
        <v>83.94920243586904</v>
      </c>
    </row>
    <row r="93" spans="1:9" s="22" customFormat="1" ht="24" hidden="1" customHeight="1" x14ac:dyDescent="0.25">
      <c r="A93" s="131">
        <v>3293</v>
      </c>
      <c r="B93" s="167" t="s">
        <v>60</v>
      </c>
      <c r="C93" s="172">
        <v>6929.75</v>
      </c>
      <c r="D93" s="193">
        <v>7750</v>
      </c>
      <c r="E93" s="177">
        <f t="shared" si="23"/>
        <v>3810.9500000000007</v>
      </c>
      <c r="F93" s="193">
        <v>9486.07</v>
      </c>
      <c r="G93" s="193">
        <v>11560.95</v>
      </c>
      <c r="H93" s="306">
        <f t="shared" si="20"/>
        <v>166.83069374797071</v>
      </c>
      <c r="I93" s="306">
        <f t="shared" si="32"/>
        <v>121.8729147054576</v>
      </c>
    </row>
    <row r="94" spans="1:9" s="22" customFormat="1" ht="24" hidden="1" customHeight="1" x14ac:dyDescent="0.25">
      <c r="A94" s="131">
        <v>3294</v>
      </c>
      <c r="B94" s="167" t="s">
        <v>61</v>
      </c>
      <c r="C94" s="172">
        <v>190</v>
      </c>
      <c r="D94" s="51">
        <v>200</v>
      </c>
      <c r="E94" s="177">
        <f t="shared" si="23"/>
        <v>295</v>
      </c>
      <c r="F94" s="51">
        <v>145</v>
      </c>
      <c r="G94" s="51">
        <v>495</v>
      </c>
      <c r="H94" s="252">
        <f t="shared" si="20"/>
        <v>260.5263157894737</v>
      </c>
      <c r="I94" s="252">
        <f t="shared" si="32"/>
        <v>341.37931034482756</v>
      </c>
    </row>
    <row r="95" spans="1:9" s="22" customFormat="1" ht="24" hidden="1" customHeight="1" x14ac:dyDescent="0.25">
      <c r="A95" s="131">
        <v>3295</v>
      </c>
      <c r="B95" s="167" t="s">
        <v>62</v>
      </c>
      <c r="C95" s="172">
        <v>66.349999999999994</v>
      </c>
      <c r="D95" s="51">
        <v>0</v>
      </c>
      <c r="E95" s="177">
        <f t="shared" si="23"/>
        <v>127.44</v>
      </c>
      <c r="F95" s="51">
        <v>0</v>
      </c>
      <c r="G95" s="51">
        <v>127.44</v>
      </c>
      <c r="H95" s="252">
        <f t="shared" si="20"/>
        <v>192.07234363225319</v>
      </c>
      <c r="I95" s="252" t="e">
        <f t="shared" si="32"/>
        <v>#DIV/0!</v>
      </c>
    </row>
    <row r="96" spans="1:9" s="22" customFormat="1" ht="24" hidden="1" customHeight="1" x14ac:dyDescent="0.25">
      <c r="A96" s="131">
        <v>3296</v>
      </c>
      <c r="B96" s="167" t="s">
        <v>165</v>
      </c>
      <c r="C96" s="172">
        <v>466.6</v>
      </c>
      <c r="D96" s="51">
        <v>0</v>
      </c>
      <c r="E96" s="177">
        <f t="shared" si="23"/>
        <v>0</v>
      </c>
      <c r="F96" s="51">
        <v>0</v>
      </c>
      <c r="G96" s="51">
        <v>0</v>
      </c>
      <c r="H96" s="252">
        <f t="shared" si="20"/>
        <v>0</v>
      </c>
      <c r="I96" s="252" t="e">
        <f t="shared" si="32"/>
        <v>#DIV/0!</v>
      </c>
    </row>
    <row r="97" spans="1:9" s="22" customFormat="1" ht="24" hidden="1" customHeight="1" x14ac:dyDescent="0.25">
      <c r="A97" s="131">
        <v>3299</v>
      </c>
      <c r="B97" s="167" t="s">
        <v>58</v>
      </c>
      <c r="C97" s="172">
        <v>50402.5</v>
      </c>
      <c r="D97" s="193">
        <v>7430</v>
      </c>
      <c r="E97" s="177">
        <f t="shared" si="23"/>
        <v>-2576.1999999999998</v>
      </c>
      <c r="F97" s="193">
        <v>5564</v>
      </c>
      <c r="G97" s="193">
        <v>4853.8</v>
      </c>
      <c r="H97" s="306">
        <f t="shared" si="20"/>
        <v>9.6300778731213725</v>
      </c>
      <c r="I97" s="306">
        <f t="shared" si="32"/>
        <v>87.235801581595979</v>
      </c>
    </row>
    <row r="98" spans="1:9" s="22" customFormat="1" ht="24" customHeight="1" x14ac:dyDescent="0.25">
      <c r="A98" s="175">
        <v>34</v>
      </c>
      <c r="B98" s="204" t="s">
        <v>63</v>
      </c>
      <c r="C98" s="309">
        <f>C99</f>
        <v>3326.75</v>
      </c>
      <c r="D98" s="177">
        <f t="shared" ref="D98" si="33">D99</f>
        <v>4010</v>
      </c>
      <c r="E98" s="177">
        <f t="shared" si="23"/>
        <v>-708.36000000000013</v>
      </c>
      <c r="F98" s="177">
        <f>F99</f>
        <v>4010</v>
      </c>
      <c r="G98" s="177">
        <f>G99</f>
        <v>3301.64</v>
      </c>
      <c r="H98" s="303">
        <f t="shared" si="20"/>
        <v>99.245209288344469</v>
      </c>
      <c r="I98" s="303">
        <f t="shared" si="32"/>
        <v>82.335162094763092</v>
      </c>
    </row>
    <row r="99" spans="1:9" s="22" customFormat="1" ht="24" hidden="1" customHeight="1" x14ac:dyDescent="0.25">
      <c r="A99" s="8">
        <v>343</v>
      </c>
      <c r="B99" s="129" t="s">
        <v>64</v>
      </c>
      <c r="C99" s="310">
        <f>C100+C101</f>
        <v>3326.75</v>
      </c>
      <c r="D99" s="169">
        <f t="shared" ref="D99" si="34">D100+D101</f>
        <v>4010</v>
      </c>
      <c r="E99" s="177">
        <f t="shared" si="23"/>
        <v>-708.36000000000013</v>
      </c>
      <c r="F99" s="169">
        <f>F100+F101</f>
        <v>4010</v>
      </c>
      <c r="G99" s="169">
        <f>G100</f>
        <v>3301.64</v>
      </c>
      <c r="H99" s="304">
        <f t="shared" si="20"/>
        <v>99.245209288344469</v>
      </c>
      <c r="I99" s="304">
        <f t="shared" si="32"/>
        <v>82.335162094763092</v>
      </c>
    </row>
    <row r="100" spans="1:9" s="22" customFormat="1" ht="24" hidden="1" customHeight="1" x14ac:dyDescent="0.25">
      <c r="A100" s="131">
        <v>3431</v>
      </c>
      <c r="B100" s="167" t="s">
        <v>65</v>
      </c>
      <c r="C100" s="172">
        <v>2925.83</v>
      </c>
      <c r="D100" s="193">
        <v>4000</v>
      </c>
      <c r="E100" s="177">
        <f t="shared" si="23"/>
        <v>-698.36000000000013</v>
      </c>
      <c r="F100" s="193">
        <v>4000</v>
      </c>
      <c r="G100" s="193">
        <v>3301.64</v>
      </c>
      <c r="H100" s="306">
        <f t="shared" si="20"/>
        <v>112.84456034697847</v>
      </c>
      <c r="I100" s="306">
        <f t="shared" si="32"/>
        <v>82.540999999999997</v>
      </c>
    </row>
    <row r="101" spans="1:9" s="22" customFormat="1" ht="24" hidden="1" customHeight="1" x14ac:dyDescent="0.25">
      <c r="A101" s="131">
        <v>3433</v>
      </c>
      <c r="B101" s="167" t="s">
        <v>220</v>
      </c>
      <c r="C101" s="172">
        <v>400.92</v>
      </c>
      <c r="D101" s="193">
        <v>10</v>
      </c>
      <c r="E101" s="177">
        <f t="shared" si="23"/>
        <v>-10</v>
      </c>
      <c r="F101" s="193">
        <v>10</v>
      </c>
      <c r="G101" s="193">
        <v>0</v>
      </c>
      <c r="H101" s="306">
        <f t="shared" si="20"/>
        <v>0</v>
      </c>
      <c r="I101" s="306">
        <f t="shared" si="32"/>
        <v>0</v>
      </c>
    </row>
    <row r="102" spans="1:9" s="22" customFormat="1" ht="24" customHeight="1" x14ac:dyDescent="0.25">
      <c r="A102" s="175">
        <v>36</v>
      </c>
      <c r="B102" s="204" t="s">
        <v>255</v>
      </c>
      <c r="C102" s="309">
        <v>0</v>
      </c>
      <c r="D102" s="314">
        <v>0</v>
      </c>
      <c r="E102" s="177"/>
      <c r="F102" s="314">
        <v>0</v>
      </c>
      <c r="G102" s="314">
        <f>G103</f>
        <v>35275.199999999997</v>
      </c>
      <c r="H102" s="317" t="e">
        <f t="shared" si="20"/>
        <v>#DIV/0!</v>
      </c>
      <c r="I102" s="317" t="e">
        <f t="shared" si="32"/>
        <v>#DIV/0!</v>
      </c>
    </row>
    <row r="103" spans="1:9" s="22" customFormat="1" ht="24" hidden="1" customHeight="1" x14ac:dyDescent="0.25">
      <c r="A103" s="131">
        <v>361</v>
      </c>
      <c r="B103" s="130" t="s">
        <v>254</v>
      </c>
      <c r="C103" s="311">
        <v>0</v>
      </c>
      <c r="D103" s="193">
        <v>0</v>
      </c>
      <c r="E103" s="177"/>
      <c r="F103" s="193">
        <v>0</v>
      </c>
      <c r="G103" s="193">
        <f>G104</f>
        <v>35275.199999999997</v>
      </c>
      <c r="H103" s="306" t="e">
        <f t="shared" si="20"/>
        <v>#DIV/0!</v>
      </c>
      <c r="I103" s="306" t="e">
        <f t="shared" si="32"/>
        <v>#DIV/0!</v>
      </c>
    </row>
    <row r="104" spans="1:9" s="22" customFormat="1" ht="24" hidden="1" customHeight="1" x14ac:dyDescent="0.25">
      <c r="A104" s="131">
        <v>3611</v>
      </c>
      <c r="B104" s="130" t="s">
        <v>253</v>
      </c>
      <c r="C104" s="311">
        <v>0</v>
      </c>
      <c r="D104" s="193">
        <v>0</v>
      </c>
      <c r="E104" s="177"/>
      <c r="F104" s="193">
        <v>0</v>
      </c>
      <c r="G104" s="193">
        <v>35275.199999999997</v>
      </c>
      <c r="H104" s="306" t="e">
        <f t="shared" si="20"/>
        <v>#DIV/0!</v>
      </c>
      <c r="I104" s="306" t="e">
        <f t="shared" si="32"/>
        <v>#DIV/0!</v>
      </c>
    </row>
    <row r="105" spans="1:9" s="22" customFormat="1" ht="24" customHeight="1" x14ac:dyDescent="0.25">
      <c r="A105" s="175">
        <v>37</v>
      </c>
      <c r="B105" s="204" t="s">
        <v>160</v>
      </c>
      <c r="C105" s="309">
        <f>C106</f>
        <v>10943.45</v>
      </c>
      <c r="D105" s="177">
        <f t="shared" ref="D105" si="35">D106</f>
        <v>10</v>
      </c>
      <c r="E105" s="177">
        <f t="shared" si="23"/>
        <v>48688.87</v>
      </c>
      <c r="F105" s="177">
        <f>F106</f>
        <v>45410</v>
      </c>
      <c r="G105" s="177">
        <f>G106</f>
        <v>48698.87</v>
      </c>
      <c r="H105" s="303">
        <f t="shared" si="20"/>
        <v>445.00472885607377</v>
      </c>
      <c r="I105" s="303">
        <f t="shared" si="32"/>
        <v>107.24261175952434</v>
      </c>
    </row>
    <row r="106" spans="1:9" s="22" customFormat="1" ht="24" hidden="1" customHeight="1" x14ac:dyDescent="0.25">
      <c r="A106" s="8">
        <v>372</v>
      </c>
      <c r="B106" s="130" t="s">
        <v>159</v>
      </c>
      <c r="C106" s="311">
        <f>C107</f>
        <v>10943.45</v>
      </c>
      <c r="D106" s="169">
        <f t="shared" ref="D106" si="36">D107</f>
        <v>10</v>
      </c>
      <c r="E106" s="177">
        <f t="shared" si="23"/>
        <v>48688.87</v>
      </c>
      <c r="F106" s="169">
        <f>F107</f>
        <v>45410</v>
      </c>
      <c r="G106" s="169">
        <f>G107</f>
        <v>48698.87</v>
      </c>
      <c r="H106" s="304">
        <f t="shared" si="20"/>
        <v>445.00472885607377</v>
      </c>
      <c r="I106" s="304">
        <f t="shared" si="32"/>
        <v>107.24261175952434</v>
      </c>
    </row>
    <row r="107" spans="1:9" s="22" customFormat="1" ht="24" hidden="1" customHeight="1" x14ac:dyDescent="0.25">
      <c r="A107" s="131">
        <v>3722</v>
      </c>
      <c r="B107" s="167" t="s">
        <v>158</v>
      </c>
      <c r="C107" s="172">
        <v>10943.45</v>
      </c>
      <c r="D107" s="51">
        <v>10</v>
      </c>
      <c r="E107" s="177">
        <f t="shared" si="23"/>
        <v>48688.87</v>
      </c>
      <c r="F107" s="51">
        <v>45410</v>
      </c>
      <c r="G107" s="51">
        <v>48698.87</v>
      </c>
      <c r="H107" s="252">
        <f t="shared" si="20"/>
        <v>445.00472885607377</v>
      </c>
      <c r="I107" s="252">
        <f t="shared" si="32"/>
        <v>107.24261175952434</v>
      </c>
    </row>
    <row r="108" spans="1:9" s="22" customFormat="1" ht="24" customHeight="1" x14ac:dyDescent="0.25">
      <c r="A108" s="175">
        <v>38</v>
      </c>
      <c r="B108" s="204" t="s">
        <v>161</v>
      </c>
      <c r="C108" s="309">
        <f>C109</f>
        <v>1005.01</v>
      </c>
      <c r="D108" s="177">
        <f t="shared" ref="D108" si="37">D109</f>
        <v>2010</v>
      </c>
      <c r="E108" s="177">
        <f t="shared" si="23"/>
        <v>-1009.24</v>
      </c>
      <c r="F108" s="177">
        <f>F109</f>
        <v>5010</v>
      </c>
      <c r="G108" s="177">
        <f>G109</f>
        <v>1000.76</v>
      </c>
      <c r="H108" s="303">
        <f t="shared" si="20"/>
        <v>99.577118635635458</v>
      </c>
      <c r="I108" s="303">
        <f t="shared" si="32"/>
        <v>19.975249500998004</v>
      </c>
    </row>
    <row r="109" spans="1:9" s="22" customFormat="1" ht="24" hidden="1" customHeight="1" x14ac:dyDescent="0.25">
      <c r="A109" s="8">
        <v>381</v>
      </c>
      <c r="B109" s="129" t="s">
        <v>120</v>
      </c>
      <c r="C109" s="310">
        <f>C111</f>
        <v>1005.01</v>
      </c>
      <c r="D109" s="169">
        <f t="shared" ref="D109" si="38">D110+D111</f>
        <v>2010</v>
      </c>
      <c r="E109" s="169"/>
      <c r="F109" s="169">
        <f>F110+F111</f>
        <v>5010</v>
      </c>
      <c r="G109" s="169">
        <f>G111</f>
        <v>1000.76</v>
      </c>
      <c r="H109" s="304">
        <f t="shared" si="20"/>
        <v>99.577118635635458</v>
      </c>
      <c r="I109" s="304">
        <f t="shared" si="32"/>
        <v>19.975249500998004</v>
      </c>
    </row>
    <row r="110" spans="1:9" s="22" customFormat="1" ht="24" hidden="1" customHeight="1" x14ac:dyDescent="0.25">
      <c r="A110" s="131">
        <v>3811</v>
      </c>
      <c r="B110" s="167" t="s">
        <v>189</v>
      </c>
      <c r="C110" s="172">
        <v>0</v>
      </c>
      <c r="D110" s="51">
        <v>1000</v>
      </c>
      <c r="E110" s="51"/>
      <c r="F110" s="51">
        <v>1000</v>
      </c>
      <c r="G110" s="51">
        <v>0</v>
      </c>
      <c r="H110" s="252" t="e">
        <f t="shared" si="20"/>
        <v>#DIV/0!</v>
      </c>
      <c r="I110" s="252">
        <f t="shared" si="32"/>
        <v>0</v>
      </c>
    </row>
    <row r="111" spans="1:9" s="22" customFormat="1" ht="24" hidden="1" customHeight="1" x14ac:dyDescent="0.25">
      <c r="A111" s="131">
        <v>3812</v>
      </c>
      <c r="B111" s="167" t="s">
        <v>166</v>
      </c>
      <c r="C111" s="172">
        <v>1005.01</v>
      </c>
      <c r="D111" s="193">
        <v>1010</v>
      </c>
      <c r="E111" s="193"/>
      <c r="F111" s="193">
        <v>4010</v>
      </c>
      <c r="G111" s="193">
        <v>1000.76</v>
      </c>
      <c r="H111" s="306">
        <f t="shared" si="20"/>
        <v>99.577118635635458</v>
      </c>
      <c r="I111" s="306">
        <f t="shared" si="32"/>
        <v>24.956608478802991</v>
      </c>
    </row>
    <row r="112" spans="1:9" ht="34.5" customHeight="1" x14ac:dyDescent="0.25">
      <c r="A112" s="185">
        <v>4</v>
      </c>
      <c r="B112" s="186" t="s">
        <v>19</v>
      </c>
      <c r="C112" s="295">
        <f>C113</f>
        <v>80906.179999999993</v>
      </c>
      <c r="D112" s="184">
        <f>D113+D123</f>
        <v>185929</v>
      </c>
      <c r="E112" s="184">
        <f>G112-D112</f>
        <v>-109665.00000000001</v>
      </c>
      <c r="F112" s="184">
        <f>F113+F123</f>
        <v>187929</v>
      </c>
      <c r="G112" s="184">
        <f>G113+G123</f>
        <v>76263.999999999985</v>
      </c>
      <c r="H112" s="302">
        <f t="shared" si="20"/>
        <v>94.262267727879362</v>
      </c>
      <c r="I112" s="302">
        <f t="shared" si="32"/>
        <v>40.581283357012481</v>
      </c>
    </row>
    <row r="113" spans="1:9" s="22" customFormat="1" ht="34.5" customHeight="1" x14ac:dyDescent="0.25">
      <c r="A113" s="187">
        <v>42</v>
      </c>
      <c r="B113" s="204" t="s">
        <v>127</v>
      </c>
      <c r="C113" s="309">
        <f>C116+C121</f>
        <v>80906.179999999993</v>
      </c>
      <c r="D113" s="177">
        <f>D114+D116+D121</f>
        <v>148929</v>
      </c>
      <c r="E113" s="177">
        <f>G113-D113</f>
        <v>-72665.000000000015</v>
      </c>
      <c r="F113" s="177">
        <f>F116+F121</f>
        <v>150929</v>
      </c>
      <c r="G113" s="177">
        <f>G114+G116+G121</f>
        <v>76263.999999999985</v>
      </c>
      <c r="H113" s="303">
        <f t="shared" si="20"/>
        <v>94.262267727879362</v>
      </c>
      <c r="I113" s="303">
        <f t="shared" si="32"/>
        <v>50.529719271975559</v>
      </c>
    </row>
    <row r="114" spans="1:9" s="22" customFormat="1" ht="34.5" hidden="1" customHeight="1" x14ac:dyDescent="0.25">
      <c r="A114" s="188">
        <v>421</v>
      </c>
      <c r="B114" s="129" t="s">
        <v>132</v>
      </c>
      <c r="C114" s="310">
        <v>0</v>
      </c>
      <c r="D114" s="202">
        <f>D115</f>
        <v>0</v>
      </c>
      <c r="E114" s="177">
        <f t="shared" ref="E114:E123" si="39">G114-D114</f>
        <v>9587.5</v>
      </c>
      <c r="F114" s="202">
        <v>0</v>
      </c>
      <c r="G114" s="202">
        <f>G115</f>
        <v>9587.5</v>
      </c>
      <c r="H114" s="318" t="e">
        <f t="shared" si="20"/>
        <v>#DIV/0!</v>
      </c>
      <c r="I114" s="318" t="e">
        <f t="shared" si="32"/>
        <v>#DIV/0!</v>
      </c>
    </row>
    <row r="115" spans="1:9" s="69" customFormat="1" ht="34.5" hidden="1" customHeight="1" x14ac:dyDescent="0.25">
      <c r="A115" s="189">
        <v>4214</v>
      </c>
      <c r="B115" s="167" t="s">
        <v>221</v>
      </c>
      <c r="C115" s="172">
        <v>0</v>
      </c>
      <c r="D115" s="51">
        <v>0</v>
      </c>
      <c r="E115" s="177">
        <f t="shared" si="39"/>
        <v>9587.5</v>
      </c>
      <c r="F115" s="51">
        <v>0</v>
      </c>
      <c r="G115" s="51">
        <v>9587.5</v>
      </c>
      <c r="H115" s="252" t="e">
        <f t="shared" si="20"/>
        <v>#DIV/0!</v>
      </c>
      <c r="I115" s="252" t="e">
        <f t="shared" si="32"/>
        <v>#DIV/0!</v>
      </c>
    </row>
    <row r="116" spans="1:9" s="22" customFormat="1" ht="34.5" hidden="1" customHeight="1" x14ac:dyDescent="0.25">
      <c r="A116" s="188">
        <v>422</v>
      </c>
      <c r="B116" s="129" t="s">
        <v>130</v>
      </c>
      <c r="C116" s="310">
        <f>SUM(C117:C120)</f>
        <v>78705.87</v>
      </c>
      <c r="D116" s="202">
        <f>D117+D118+D119+D120</f>
        <v>142000</v>
      </c>
      <c r="E116" s="202">
        <f t="shared" ref="E116:F116" si="40">E117+E118+E119+E120</f>
        <v>-78261.639999999985</v>
      </c>
      <c r="F116" s="202">
        <f t="shared" si="40"/>
        <v>142000</v>
      </c>
      <c r="G116" s="202">
        <f>SUM(G117:G120)</f>
        <v>63738.359999999993</v>
      </c>
      <c r="H116" s="318">
        <f t="shared" si="20"/>
        <v>80.98298132019886</v>
      </c>
      <c r="I116" s="318">
        <f t="shared" si="32"/>
        <v>44.886169014084501</v>
      </c>
    </row>
    <row r="117" spans="1:9" s="69" customFormat="1" ht="34.5" hidden="1" customHeight="1" x14ac:dyDescent="0.25">
      <c r="A117" s="189">
        <v>4221</v>
      </c>
      <c r="B117" s="167" t="s">
        <v>101</v>
      </c>
      <c r="C117" s="172">
        <v>44462.239999999998</v>
      </c>
      <c r="D117" s="193">
        <v>91000</v>
      </c>
      <c r="E117" s="177">
        <f t="shared" si="39"/>
        <v>-74561.399999999994</v>
      </c>
      <c r="F117" s="193">
        <v>91000</v>
      </c>
      <c r="G117" s="193">
        <v>16438.599999999999</v>
      </c>
      <c r="H117" s="306">
        <f t="shared" si="20"/>
        <v>36.972046392624392</v>
      </c>
      <c r="I117" s="306">
        <f t="shared" si="32"/>
        <v>18.064395604395603</v>
      </c>
    </row>
    <row r="118" spans="1:9" s="69" customFormat="1" ht="34.5" hidden="1" customHeight="1" x14ac:dyDescent="0.25">
      <c r="A118" s="189">
        <v>4222</v>
      </c>
      <c r="B118" s="167" t="s">
        <v>121</v>
      </c>
      <c r="C118" s="172">
        <v>165</v>
      </c>
      <c r="D118" s="193">
        <v>8000</v>
      </c>
      <c r="E118" s="177">
        <f t="shared" si="39"/>
        <v>-8000</v>
      </c>
      <c r="F118" s="193">
        <v>8000</v>
      </c>
      <c r="G118" s="193">
        <v>0</v>
      </c>
      <c r="H118" s="306">
        <f t="shared" ref="H118:H125" si="41">G118/C118*100</f>
        <v>0</v>
      </c>
      <c r="I118" s="306">
        <f t="shared" si="32"/>
        <v>0</v>
      </c>
    </row>
    <row r="119" spans="1:9" s="69" customFormat="1" ht="34.5" hidden="1" customHeight="1" x14ac:dyDescent="0.25">
      <c r="A119" s="189">
        <v>4223</v>
      </c>
      <c r="B119" s="167" t="s">
        <v>102</v>
      </c>
      <c r="C119" s="172">
        <v>34078.629999999997</v>
      </c>
      <c r="D119" s="51">
        <v>5000</v>
      </c>
      <c r="E119" s="177">
        <f t="shared" si="39"/>
        <v>7649.8799999999992</v>
      </c>
      <c r="F119" s="51">
        <v>5000</v>
      </c>
      <c r="G119" s="51">
        <v>12649.88</v>
      </c>
      <c r="H119" s="252">
        <f t="shared" si="41"/>
        <v>37.119684682160056</v>
      </c>
      <c r="I119" s="252">
        <f t="shared" si="32"/>
        <v>252.99760000000001</v>
      </c>
    </row>
    <row r="120" spans="1:9" s="69" customFormat="1" ht="34.5" hidden="1" customHeight="1" x14ac:dyDescent="0.25">
      <c r="A120" s="189">
        <v>4227</v>
      </c>
      <c r="B120" s="167" t="s">
        <v>190</v>
      </c>
      <c r="C120" s="172">
        <v>0</v>
      </c>
      <c r="D120" s="193">
        <v>38000</v>
      </c>
      <c r="E120" s="177">
        <f t="shared" si="39"/>
        <v>-3350.1200000000026</v>
      </c>
      <c r="F120" s="193">
        <v>38000</v>
      </c>
      <c r="G120" s="193">
        <v>34649.879999999997</v>
      </c>
      <c r="H120" s="306" t="e">
        <f t="shared" si="41"/>
        <v>#DIV/0!</v>
      </c>
      <c r="I120" s="306">
        <f t="shared" ref="I120:I125" si="42">G120/F120*100</f>
        <v>91.183894736842092</v>
      </c>
    </row>
    <row r="121" spans="1:9" s="22" customFormat="1" ht="34.5" hidden="1" customHeight="1" x14ac:dyDescent="0.25">
      <c r="A121" s="9">
        <v>424</v>
      </c>
      <c r="B121" s="129" t="s">
        <v>128</v>
      </c>
      <c r="C121" s="310">
        <f>C122</f>
        <v>2200.31</v>
      </c>
      <c r="D121" s="169">
        <f t="shared" ref="D121" si="43">D122</f>
        <v>6929</v>
      </c>
      <c r="E121" s="177">
        <f t="shared" si="39"/>
        <v>-3990.86</v>
      </c>
      <c r="F121" s="169">
        <f>F122</f>
        <v>8929</v>
      </c>
      <c r="G121" s="169">
        <f>G122</f>
        <v>2938.14</v>
      </c>
      <c r="H121" s="304">
        <f t="shared" si="41"/>
        <v>133.53300216787633</v>
      </c>
      <c r="I121" s="304">
        <f t="shared" si="42"/>
        <v>32.905588531750475</v>
      </c>
    </row>
    <row r="122" spans="1:9" s="69" customFormat="1" ht="34.5" hidden="1" customHeight="1" x14ac:dyDescent="0.25">
      <c r="A122" s="189">
        <v>4241</v>
      </c>
      <c r="B122" s="167" t="s">
        <v>103</v>
      </c>
      <c r="C122" s="172">
        <v>2200.31</v>
      </c>
      <c r="D122" s="193">
        <v>6929</v>
      </c>
      <c r="E122" s="177">
        <f t="shared" si="39"/>
        <v>-3990.86</v>
      </c>
      <c r="F122" s="193">
        <v>8929</v>
      </c>
      <c r="G122" s="193">
        <v>2938.14</v>
      </c>
      <c r="H122" s="306">
        <f t="shared" si="41"/>
        <v>133.53300216787633</v>
      </c>
      <c r="I122" s="306">
        <f t="shared" si="42"/>
        <v>32.905588531750475</v>
      </c>
    </row>
    <row r="123" spans="1:9" s="22" customFormat="1" ht="39.75" customHeight="1" x14ac:dyDescent="0.25">
      <c r="A123" s="187">
        <v>45</v>
      </c>
      <c r="B123" s="204" t="s">
        <v>131</v>
      </c>
      <c r="C123" s="309">
        <v>0</v>
      </c>
      <c r="D123" s="177">
        <f t="shared" ref="D123" si="44">D124</f>
        <v>37000</v>
      </c>
      <c r="E123" s="177">
        <f t="shared" si="39"/>
        <v>-37000</v>
      </c>
      <c r="F123" s="177">
        <v>37000</v>
      </c>
      <c r="G123" s="177">
        <v>0</v>
      </c>
      <c r="H123" s="303" t="e">
        <f t="shared" si="41"/>
        <v>#DIV/0!</v>
      </c>
      <c r="I123" s="303">
        <f t="shared" si="42"/>
        <v>0</v>
      </c>
    </row>
    <row r="124" spans="1:9" s="22" customFormat="1" ht="34.5" hidden="1" customHeight="1" x14ac:dyDescent="0.25">
      <c r="A124" s="9">
        <v>451</v>
      </c>
      <c r="B124" s="129" t="s">
        <v>123</v>
      </c>
      <c r="C124" s="310">
        <v>0</v>
      </c>
      <c r="D124" s="169">
        <f t="shared" ref="D124" si="45">D125</f>
        <v>37000</v>
      </c>
      <c r="E124" s="169"/>
      <c r="F124" s="169">
        <f>F125</f>
        <v>37000</v>
      </c>
      <c r="G124" s="169">
        <v>0</v>
      </c>
      <c r="H124" s="304" t="e">
        <f t="shared" si="41"/>
        <v>#DIV/0!</v>
      </c>
      <c r="I124" s="304">
        <f t="shared" si="42"/>
        <v>0</v>
      </c>
    </row>
    <row r="125" spans="1:9" s="69" customFormat="1" ht="34.5" hidden="1" customHeight="1" x14ac:dyDescent="0.25">
      <c r="A125" s="189">
        <v>4511</v>
      </c>
      <c r="B125" s="167" t="s">
        <v>123</v>
      </c>
      <c r="C125" s="172">
        <v>0</v>
      </c>
      <c r="D125" s="193">
        <v>37000</v>
      </c>
      <c r="E125" s="193"/>
      <c r="F125" s="193">
        <v>37000</v>
      </c>
      <c r="G125" s="193">
        <v>0</v>
      </c>
      <c r="H125" s="306" t="e">
        <f t="shared" si="41"/>
        <v>#DIV/0!</v>
      </c>
      <c r="I125" s="306">
        <f t="shared" si="42"/>
        <v>0</v>
      </c>
    </row>
  </sheetData>
  <mergeCells count="5">
    <mergeCell ref="A7:G7"/>
    <mergeCell ref="A49:G49"/>
    <mergeCell ref="A3:G3"/>
    <mergeCell ref="A5:G5"/>
    <mergeCell ref="A1:J1"/>
  </mergeCells>
  <phoneticPr fontId="29" type="noConversion"/>
  <pageMargins left="0.25" right="0.25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opLeftCell="A10" workbookViewId="0">
      <selection activeCell="K33" sqref="K33"/>
    </sheetView>
  </sheetViews>
  <sheetFormatPr defaultRowHeight="15" x14ac:dyDescent="0.25"/>
  <cols>
    <col min="1" max="2" width="39" customWidth="1"/>
    <col min="3" max="3" width="25.28515625" customWidth="1"/>
    <col min="4" max="4" width="25.28515625" hidden="1" customWidth="1"/>
    <col min="5" max="6" width="25.28515625" customWidth="1"/>
    <col min="7" max="7" width="15.5703125" customWidth="1"/>
  </cols>
  <sheetData>
    <row r="1" spans="1:8" ht="42" customHeight="1" x14ac:dyDescent="0.25">
      <c r="A1" s="375" t="s">
        <v>263</v>
      </c>
      <c r="B1" s="375"/>
      <c r="C1" s="375"/>
      <c r="D1" s="375"/>
      <c r="E1" s="375"/>
      <c r="F1" s="375"/>
      <c r="G1" s="237"/>
    </row>
    <row r="2" spans="1:8" ht="18" customHeight="1" x14ac:dyDescent="0.25">
      <c r="A2" s="109"/>
      <c r="B2" s="109"/>
      <c r="C2" s="109"/>
      <c r="D2" s="109"/>
      <c r="E2" s="109"/>
      <c r="F2" s="109"/>
      <c r="G2" s="109"/>
    </row>
    <row r="3" spans="1:8" ht="15.75" customHeight="1" x14ac:dyDescent="0.25">
      <c r="A3" s="375" t="s">
        <v>24</v>
      </c>
      <c r="B3" s="375"/>
      <c r="C3" s="375"/>
      <c r="D3" s="375"/>
      <c r="E3" s="375"/>
      <c r="F3" s="375"/>
      <c r="G3" s="237"/>
    </row>
    <row r="4" spans="1:8" x14ac:dyDescent="0.25">
      <c r="C4" s="108"/>
      <c r="D4" s="108"/>
      <c r="E4" s="108"/>
      <c r="F4" s="108"/>
      <c r="G4" s="108"/>
    </row>
    <row r="5" spans="1:8" ht="18" customHeight="1" x14ac:dyDescent="0.25">
      <c r="A5" s="375" t="s">
        <v>12</v>
      </c>
      <c r="B5" s="375"/>
      <c r="C5" s="375"/>
      <c r="D5" s="375"/>
      <c r="E5" s="375"/>
      <c r="F5" s="375"/>
      <c r="G5" s="237"/>
    </row>
    <row r="6" spans="1:8" ht="18" x14ac:dyDescent="0.25">
      <c r="A6" s="109"/>
      <c r="B6" s="109"/>
      <c r="C6" s="108"/>
      <c r="D6" s="108"/>
      <c r="E6" s="108"/>
      <c r="F6" s="108"/>
      <c r="G6" s="108"/>
    </row>
    <row r="7" spans="1:8" ht="15.75" customHeight="1" x14ac:dyDescent="0.25">
      <c r="A7" s="375" t="s">
        <v>174</v>
      </c>
      <c r="B7" s="375"/>
      <c r="C7" s="375"/>
      <c r="D7" s="375"/>
      <c r="E7" s="375"/>
      <c r="F7" s="375"/>
      <c r="G7" s="237"/>
    </row>
    <row r="8" spans="1:8" ht="18" x14ac:dyDescent="0.25">
      <c r="A8" s="109"/>
      <c r="B8" s="109"/>
      <c r="C8" s="108"/>
      <c r="D8" s="108"/>
      <c r="E8" s="108"/>
      <c r="F8" s="108"/>
      <c r="G8" s="108"/>
    </row>
    <row r="9" spans="1:8" x14ac:dyDescent="0.25">
      <c r="A9" s="107" t="s">
        <v>172</v>
      </c>
      <c r="B9" s="107" t="s">
        <v>262</v>
      </c>
      <c r="C9" s="107" t="s">
        <v>217</v>
      </c>
      <c r="D9" s="107" t="s">
        <v>233</v>
      </c>
      <c r="E9" s="107" t="s">
        <v>234</v>
      </c>
      <c r="F9" s="107" t="s">
        <v>251</v>
      </c>
      <c r="G9" s="107" t="s">
        <v>273</v>
      </c>
      <c r="H9" s="107" t="s">
        <v>261</v>
      </c>
    </row>
    <row r="10" spans="1:8" ht="25.5" x14ac:dyDescent="0.25">
      <c r="A10" s="107"/>
      <c r="B10" s="268">
        <v>1</v>
      </c>
      <c r="C10" s="268">
        <v>2</v>
      </c>
      <c r="D10" s="268"/>
      <c r="E10" s="268">
        <v>3</v>
      </c>
      <c r="F10" s="268">
        <v>4</v>
      </c>
      <c r="G10" s="268" t="s">
        <v>277</v>
      </c>
      <c r="H10" s="268" t="s">
        <v>276</v>
      </c>
    </row>
    <row r="11" spans="1:8" x14ac:dyDescent="0.25">
      <c r="A11" s="115" t="s">
        <v>0</v>
      </c>
      <c r="B11" s="269">
        <f>B12+B14+B17+B20+B24</f>
        <v>2975768.6199999996</v>
      </c>
      <c r="C11" s="116">
        <f>C12+C14+C17+C20+C24</f>
        <v>2587156</v>
      </c>
      <c r="D11" s="116">
        <f t="shared" ref="D11:D25" si="0">F11-C11</f>
        <v>653931.29</v>
      </c>
      <c r="E11" s="116">
        <f t="shared" ref="E11:F11" si="1">E12+E14+E17+E20+E24</f>
        <v>2645549.89</v>
      </c>
      <c r="F11" s="116">
        <f t="shared" si="1"/>
        <v>3241087.29</v>
      </c>
      <c r="G11" s="325">
        <f>F11/B11*100</f>
        <v>108.91597109455373</v>
      </c>
      <c r="H11" s="325">
        <f>F11/E11*100</f>
        <v>122.51091171068408</v>
      </c>
    </row>
    <row r="12" spans="1:8" x14ac:dyDescent="0.25">
      <c r="A12" s="213" t="s">
        <v>210</v>
      </c>
      <c r="B12" s="270">
        <f>B13</f>
        <v>51024.27</v>
      </c>
      <c r="C12" s="214">
        <f>C13</f>
        <v>51197</v>
      </c>
      <c r="D12" s="214">
        <f t="shared" si="0"/>
        <v>-7436.8399999999965</v>
      </c>
      <c r="E12" s="214">
        <f t="shared" ref="E12:F12" si="2">E13</f>
        <v>19228.27</v>
      </c>
      <c r="F12" s="214">
        <f t="shared" si="2"/>
        <v>43760.160000000003</v>
      </c>
      <c r="G12" s="326">
        <f t="shared" ref="G12:G25" si="3">F12/B12*100</f>
        <v>85.763421995062359</v>
      </c>
      <c r="H12" s="326">
        <f>F12/E12*100</f>
        <v>227.58240860982295</v>
      </c>
    </row>
    <row r="13" spans="1:8" x14ac:dyDescent="0.25">
      <c r="A13" s="110" t="s">
        <v>175</v>
      </c>
      <c r="B13" s="271">
        <v>51024.27</v>
      </c>
      <c r="C13" s="114">
        <v>51197</v>
      </c>
      <c r="D13" s="114">
        <f t="shared" si="0"/>
        <v>-7436.8399999999965</v>
      </c>
      <c r="E13" s="114">
        <v>19228.27</v>
      </c>
      <c r="F13" s="114">
        <v>43760.160000000003</v>
      </c>
      <c r="G13" s="327">
        <f t="shared" si="3"/>
        <v>85.763421995062359</v>
      </c>
      <c r="H13" s="327">
        <f t="shared" ref="H13:H25" si="4">F13/E13*100</f>
        <v>227.58240860982295</v>
      </c>
    </row>
    <row r="14" spans="1:8" x14ac:dyDescent="0.25">
      <c r="A14" s="213" t="s">
        <v>215</v>
      </c>
      <c r="B14" s="272">
        <f>B15</f>
        <v>139942.5</v>
      </c>
      <c r="C14" s="288">
        <f>C15+C16</f>
        <v>240000</v>
      </c>
      <c r="D14" s="288">
        <f t="shared" si="0"/>
        <v>-61632.790000000008</v>
      </c>
      <c r="E14" s="288">
        <f t="shared" ref="E14:F14" si="5">E15+E16</f>
        <v>240000</v>
      </c>
      <c r="F14" s="288">
        <f t="shared" si="5"/>
        <v>178367.21</v>
      </c>
      <c r="G14" s="328">
        <f t="shared" si="3"/>
        <v>127.4574986155028</v>
      </c>
      <c r="H14" s="328">
        <f t="shared" si="4"/>
        <v>74.319670833333333</v>
      </c>
    </row>
    <row r="15" spans="1:8" x14ac:dyDescent="0.25">
      <c r="A15" s="111" t="s">
        <v>177</v>
      </c>
      <c r="B15" s="271">
        <v>139942.5</v>
      </c>
      <c r="C15" s="51">
        <v>140000</v>
      </c>
      <c r="D15" s="51">
        <f t="shared" si="0"/>
        <v>38367.209999999992</v>
      </c>
      <c r="E15" s="51">
        <v>140000</v>
      </c>
      <c r="F15" s="51">
        <v>178367.21</v>
      </c>
      <c r="G15" s="252">
        <f t="shared" si="3"/>
        <v>127.4574986155028</v>
      </c>
      <c r="H15" s="252">
        <f t="shared" si="4"/>
        <v>127.40514999999999</v>
      </c>
    </row>
    <row r="16" spans="1:8" x14ac:dyDescent="0.25">
      <c r="A16" s="31" t="s">
        <v>179</v>
      </c>
      <c r="B16" s="273">
        <v>0</v>
      </c>
      <c r="C16" s="51">
        <v>100000</v>
      </c>
      <c r="D16" s="51">
        <f t="shared" si="0"/>
        <v>-100000</v>
      </c>
      <c r="E16" s="51">
        <v>100000</v>
      </c>
      <c r="F16" s="51">
        <v>0</v>
      </c>
      <c r="G16" s="252" t="e">
        <f t="shared" si="3"/>
        <v>#DIV/0!</v>
      </c>
      <c r="H16" s="252">
        <f t="shared" si="4"/>
        <v>0</v>
      </c>
    </row>
    <row r="17" spans="1:8" x14ac:dyDescent="0.25">
      <c r="A17" s="215" t="s">
        <v>238</v>
      </c>
      <c r="B17" s="274">
        <f>B18+B19</f>
        <v>183196.08</v>
      </c>
      <c r="C17" s="288">
        <f>C18+C19</f>
        <v>181959</v>
      </c>
      <c r="D17" s="288">
        <f t="shared" si="0"/>
        <v>11295.940000000002</v>
      </c>
      <c r="E17" s="288">
        <f t="shared" ref="E17:F17" si="6">E18+E19</f>
        <v>193914</v>
      </c>
      <c r="F17" s="288">
        <f t="shared" si="6"/>
        <v>193254.94</v>
      </c>
      <c r="G17" s="328">
        <f t="shared" si="3"/>
        <v>105.49076159271532</v>
      </c>
      <c r="H17" s="328">
        <f>F17/E17*100</f>
        <v>99.660127685468808</v>
      </c>
    </row>
    <row r="18" spans="1:8" x14ac:dyDescent="0.25">
      <c r="A18" s="113" t="s">
        <v>181</v>
      </c>
      <c r="B18" s="275">
        <v>4237.08</v>
      </c>
      <c r="C18" s="51">
        <v>3000</v>
      </c>
      <c r="D18" s="51">
        <f t="shared" si="0"/>
        <v>-659.06</v>
      </c>
      <c r="E18" s="51">
        <v>3000</v>
      </c>
      <c r="F18" s="51">
        <v>2340.94</v>
      </c>
      <c r="G18" s="252">
        <f t="shared" si="3"/>
        <v>55.248897825861206</v>
      </c>
      <c r="H18" s="252">
        <f t="shared" si="4"/>
        <v>78.031333333333336</v>
      </c>
    </row>
    <row r="19" spans="1:8" x14ac:dyDescent="0.25">
      <c r="A19" s="112" t="s">
        <v>178</v>
      </c>
      <c r="B19" s="276">
        <v>178959</v>
      </c>
      <c r="C19" s="51">
        <v>178959</v>
      </c>
      <c r="D19" s="51">
        <f t="shared" si="0"/>
        <v>11955</v>
      </c>
      <c r="E19" s="51">
        <v>190914</v>
      </c>
      <c r="F19" s="51">
        <v>190914</v>
      </c>
      <c r="G19" s="252">
        <f t="shared" si="3"/>
        <v>106.6803010745478</v>
      </c>
      <c r="H19" s="252">
        <f t="shared" si="4"/>
        <v>100</v>
      </c>
    </row>
    <row r="20" spans="1:8" x14ac:dyDescent="0.25">
      <c r="A20" s="216" t="s">
        <v>236</v>
      </c>
      <c r="B20" s="277">
        <f>B21+B22</f>
        <v>2590093.5799999996</v>
      </c>
      <c r="C20" s="289">
        <f>C22</f>
        <v>2104000</v>
      </c>
      <c r="D20" s="289">
        <f t="shared" si="0"/>
        <v>705184.98</v>
      </c>
      <c r="E20" s="289">
        <f>E22+E23</f>
        <v>2182407.62</v>
      </c>
      <c r="F20" s="289">
        <f>F22+F23</f>
        <v>2809184.98</v>
      </c>
      <c r="G20" s="323">
        <f t="shared" si="3"/>
        <v>108.45882178511867</v>
      </c>
      <c r="H20" s="323">
        <f t="shared" si="4"/>
        <v>128.71953682053217</v>
      </c>
    </row>
    <row r="21" spans="1:8" x14ac:dyDescent="0.25">
      <c r="A21" s="113" t="s">
        <v>265</v>
      </c>
      <c r="B21" s="275">
        <v>21961.8</v>
      </c>
      <c r="C21" s="51">
        <v>0</v>
      </c>
      <c r="D21" s="51"/>
      <c r="E21" s="51">
        <v>0</v>
      </c>
      <c r="F21" s="51">
        <v>0</v>
      </c>
      <c r="G21" s="252">
        <f t="shared" si="3"/>
        <v>0</v>
      </c>
      <c r="H21" s="252" t="e">
        <f t="shared" si="4"/>
        <v>#DIV/0!</v>
      </c>
    </row>
    <row r="22" spans="1:8" x14ac:dyDescent="0.25">
      <c r="A22" s="31" t="s">
        <v>176</v>
      </c>
      <c r="B22" s="273">
        <v>2568131.7799999998</v>
      </c>
      <c r="C22" s="51">
        <v>2104000</v>
      </c>
      <c r="D22" s="51">
        <f t="shared" si="0"/>
        <v>653653.02</v>
      </c>
      <c r="E22" s="51">
        <v>2149400</v>
      </c>
      <c r="F22" s="51">
        <v>2757653.02</v>
      </c>
      <c r="G22" s="252">
        <f t="shared" si="3"/>
        <v>107.37973189210719</v>
      </c>
      <c r="H22" s="252">
        <f t="shared" si="4"/>
        <v>128.2987354610589</v>
      </c>
    </row>
    <row r="23" spans="1:8" x14ac:dyDescent="0.25">
      <c r="A23" s="112" t="s">
        <v>235</v>
      </c>
      <c r="B23" s="276">
        <v>0</v>
      </c>
      <c r="C23" s="51">
        <v>0</v>
      </c>
      <c r="D23" s="51">
        <f t="shared" si="0"/>
        <v>51531.96</v>
      </c>
      <c r="E23" s="51">
        <v>33007.620000000003</v>
      </c>
      <c r="F23" s="51">
        <v>51531.96</v>
      </c>
      <c r="G23" s="252" t="e">
        <f t="shared" si="3"/>
        <v>#DIV/0!</v>
      </c>
      <c r="H23" s="252">
        <f t="shared" si="4"/>
        <v>156.12140469382524</v>
      </c>
    </row>
    <row r="24" spans="1:8" x14ac:dyDescent="0.25">
      <c r="A24" s="217" t="s">
        <v>237</v>
      </c>
      <c r="B24" s="274">
        <f>B25</f>
        <v>11512.19</v>
      </c>
      <c r="C24" s="289">
        <f>C25</f>
        <v>10000</v>
      </c>
      <c r="D24" s="289">
        <f t="shared" si="0"/>
        <v>6520</v>
      </c>
      <c r="E24" s="289">
        <f t="shared" ref="E24:F24" si="7">E25</f>
        <v>10000</v>
      </c>
      <c r="F24" s="289">
        <f t="shared" si="7"/>
        <v>16520</v>
      </c>
      <c r="G24" s="323">
        <f t="shared" si="3"/>
        <v>143.50006384536738</v>
      </c>
      <c r="H24" s="323">
        <f t="shared" si="4"/>
        <v>165.2</v>
      </c>
    </row>
    <row r="25" spans="1:8" x14ac:dyDescent="0.25">
      <c r="A25" s="112" t="s">
        <v>180</v>
      </c>
      <c r="B25" s="276">
        <v>11512.19</v>
      </c>
      <c r="C25" s="51">
        <v>10000</v>
      </c>
      <c r="D25" s="51">
        <f t="shared" si="0"/>
        <v>6520</v>
      </c>
      <c r="E25" s="51">
        <v>10000</v>
      </c>
      <c r="F25" s="51">
        <v>16520</v>
      </c>
      <c r="G25" s="252">
        <f t="shared" si="3"/>
        <v>143.50006384536738</v>
      </c>
      <c r="H25" s="252">
        <f t="shared" si="4"/>
        <v>165.2</v>
      </c>
    </row>
    <row r="26" spans="1:8" x14ac:dyDescent="0.25">
      <c r="G26" s="253"/>
      <c r="H26" s="253"/>
    </row>
    <row r="27" spans="1:8" x14ac:dyDescent="0.25">
      <c r="G27" s="253"/>
      <c r="H27" s="253"/>
    </row>
    <row r="28" spans="1:8" ht="15.75" customHeight="1" x14ac:dyDescent="0.25">
      <c r="A28" s="375" t="s">
        <v>173</v>
      </c>
      <c r="B28" s="375"/>
      <c r="C28" s="375"/>
      <c r="D28" s="375"/>
      <c r="E28" s="375"/>
      <c r="F28" s="375"/>
      <c r="G28" s="253"/>
      <c r="H28" s="253"/>
    </row>
    <row r="29" spans="1:8" ht="18" x14ac:dyDescent="0.25">
      <c r="A29" s="109"/>
      <c r="B29" s="109"/>
      <c r="C29" s="108"/>
      <c r="D29" s="108"/>
      <c r="E29" s="108"/>
      <c r="F29" s="108"/>
      <c r="G29" s="253"/>
      <c r="H29" s="253"/>
    </row>
    <row r="30" spans="1:8" x14ac:dyDescent="0.25">
      <c r="A30" s="107" t="s">
        <v>172</v>
      </c>
      <c r="B30" s="107" t="s">
        <v>262</v>
      </c>
      <c r="C30" s="107" t="s">
        <v>217</v>
      </c>
      <c r="D30" s="107" t="s">
        <v>233</v>
      </c>
      <c r="E30" s="107" t="s">
        <v>234</v>
      </c>
      <c r="F30" s="107" t="s">
        <v>251</v>
      </c>
      <c r="G30" s="300" t="s">
        <v>261</v>
      </c>
      <c r="H30" s="300" t="s">
        <v>261</v>
      </c>
    </row>
    <row r="31" spans="1:8" ht="17.25" customHeight="1" x14ac:dyDescent="0.25">
      <c r="A31" s="107"/>
      <c r="B31" s="268">
        <v>1</v>
      </c>
      <c r="C31" s="268">
        <v>2</v>
      </c>
      <c r="D31" s="268"/>
      <c r="E31" s="268">
        <v>3</v>
      </c>
      <c r="F31" s="268">
        <v>4</v>
      </c>
      <c r="G31" s="324" t="s">
        <v>277</v>
      </c>
      <c r="H31" s="324" t="s">
        <v>276</v>
      </c>
    </row>
    <row r="32" spans="1:8" x14ac:dyDescent="0.25">
      <c r="A32" s="107" t="s">
        <v>2</v>
      </c>
      <c r="B32" s="117">
        <f>B33+B35+B38+B41+B45</f>
        <v>2970066.05</v>
      </c>
      <c r="C32" s="117">
        <f>C33+C35+C38+C41+C45</f>
        <v>2587156</v>
      </c>
      <c r="D32" s="117">
        <f t="shared" ref="D32:F32" si="8">D33+D35+D38+D41+D45</f>
        <v>970009.98</v>
      </c>
      <c r="E32" s="117">
        <f t="shared" ref="E32" si="9">E33+E35+E38+E41+E45</f>
        <v>2645549.89</v>
      </c>
      <c r="F32" s="117">
        <f t="shared" si="8"/>
        <v>3557165.98</v>
      </c>
      <c r="G32" s="329">
        <f>F32/B32*100</f>
        <v>119.76723480610812</v>
      </c>
      <c r="H32" s="329">
        <f>F32/E32*100</f>
        <v>134.45847282811968</v>
      </c>
    </row>
    <row r="33" spans="1:8" x14ac:dyDescent="0.25">
      <c r="A33" s="213" t="s">
        <v>210</v>
      </c>
      <c r="B33" s="278">
        <f>B34</f>
        <v>51024.27</v>
      </c>
      <c r="C33" s="214">
        <f>C34</f>
        <v>51197</v>
      </c>
      <c r="D33" s="214">
        <f t="shared" ref="D33:D46" si="10">F33-C33</f>
        <v>-7436.8399999999965</v>
      </c>
      <c r="E33" s="214">
        <f t="shared" ref="E33:F33" si="11">E34</f>
        <v>19228.27</v>
      </c>
      <c r="F33" s="214">
        <f t="shared" si="11"/>
        <v>43760.160000000003</v>
      </c>
      <c r="G33" s="326">
        <f t="shared" ref="G33:G46" si="12">F33/B33*100</f>
        <v>85.763421995062359</v>
      </c>
      <c r="H33" s="326">
        <f t="shared" ref="H33:H46" si="13">F33/E33*100</f>
        <v>227.58240860982295</v>
      </c>
    </row>
    <row r="34" spans="1:8" x14ac:dyDescent="0.25">
      <c r="A34" s="110" t="s">
        <v>175</v>
      </c>
      <c r="B34" s="279">
        <v>51024.27</v>
      </c>
      <c r="C34" s="114">
        <v>51197</v>
      </c>
      <c r="D34" s="114">
        <f t="shared" si="10"/>
        <v>-7436.8399999999965</v>
      </c>
      <c r="E34" s="114">
        <v>19228.27</v>
      </c>
      <c r="F34" s="114">
        <v>43760.160000000003</v>
      </c>
      <c r="G34" s="327">
        <f t="shared" si="12"/>
        <v>85.763421995062359</v>
      </c>
      <c r="H34" s="327">
        <f t="shared" si="13"/>
        <v>227.58240860982295</v>
      </c>
    </row>
    <row r="35" spans="1:8" x14ac:dyDescent="0.25">
      <c r="A35" s="213" t="s">
        <v>215</v>
      </c>
      <c r="B35" s="280">
        <f>B36+B37</f>
        <v>142111.21</v>
      </c>
      <c r="C35" s="288">
        <f>C36+C37</f>
        <v>240000</v>
      </c>
      <c r="D35" s="288">
        <f t="shared" si="10"/>
        <v>-78273.890000000014</v>
      </c>
      <c r="E35" s="288">
        <f t="shared" ref="E35:F35" si="14">E36+E37</f>
        <v>240000</v>
      </c>
      <c r="F35" s="288">
        <f t="shared" si="14"/>
        <v>161726.10999999999</v>
      </c>
      <c r="G35" s="328">
        <f t="shared" si="12"/>
        <v>113.8025001687059</v>
      </c>
      <c r="H35" s="328">
        <f t="shared" si="13"/>
        <v>67.385879166666669</v>
      </c>
    </row>
    <row r="36" spans="1:8" x14ac:dyDescent="0.25">
      <c r="A36" s="111" t="s">
        <v>177</v>
      </c>
      <c r="B36" s="281">
        <v>139942.5</v>
      </c>
      <c r="C36" s="51">
        <v>140000</v>
      </c>
      <c r="D36" s="51">
        <f t="shared" si="10"/>
        <v>21726.109999999986</v>
      </c>
      <c r="E36" s="51">
        <v>140000</v>
      </c>
      <c r="F36" s="51">
        <v>161726.10999999999</v>
      </c>
      <c r="G36" s="252">
        <f t="shared" si="12"/>
        <v>115.56611465423299</v>
      </c>
      <c r="H36" s="252">
        <f t="shared" si="13"/>
        <v>115.51864999999999</v>
      </c>
    </row>
    <row r="37" spans="1:8" x14ac:dyDescent="0.25">
      <c r="A37" s="31" t="s">
        <v>179</v>
      </c>
      <c r="B37" s="282">
        <v>2168.71</v>
      </c>
      <c r="C37" s="51">
        <v>100000</v>
      </c>
      <c r="D37" s="51">
        <f t="shared" si="10"/>
        <v>-100000</v>
      </c>
      <c r="E37" s="51">
        <v>100000</v>
      </c>
      <c r="F37" s="51">
        <v>0</v>
      </c>
      <c r="G37" s="252">
        <f t="shared" si="12"/>
        <v>0</v>
      </c>
      <c r="H37" s="252">
        <f t="shared" si="13"/>
        <v>0</v>
      </c>
    </row>
    <row r="38" spans="1:8" x14ac:dyDescent="0.25">
      <c r="A38" s="215" t="s">
        <v>238</v>
      </c>
      <c r="B38" s="283">
        <f>B39+B40</f>
        <v>183196.08</v>
      </c>
      <c r="C38" s="288">
        <f>C39+C40</f>
        <v>181959</v>
      </c>
      <c r="D38" s="288">
        <f t="shared" si="10"/>
        <v>11295.940000000002</v>
      </c>
      <c r="E38" s="288">
        <f t="shared" ref="E38:F38" si="15">E39+E40</f>
        <v>193914</v>
      </c>
      <c r="F38" s="288">
        <f t="shared" si="15"/>
        <v>193254.94</v>
      </c>
      <c r="G38" s="328">
        <f t="shared" si="12"/>
        <v>105.49076159271532</v>
      </c>
      <c r="H38" s="328">
        <f t="shared" si="13"/>
        <v>99.660127685468808</v>
      </c>
    </row>
    <row r="39" spans="1:8" x14ac:dyDescent="0.25">
      <c r="A39" s="113" t="s">
        <v>181</v>
      </c>
      <c r="B39" s="284">
        <v>4237.08</v>
      </c>
      <c r="C39" s="51">
        <v>3000</v>
      </c>
      <c r="D39" s="51">
        <f t="shared" si="10"/>
        <v>-659.06</v>
      </c>
      <c r="E39" s="51">
        <v>3000</v>
      </c>
      <c r="F39" s="51">
        <v>2340.94</v>
      </c>
      <c r="G39" s="252">
        <f t="shared" si="12"/>
        <v>55.248897825861206</v>
      </c>
      <c r="H39" s="252">
        <f t="shared" si="13"/>
        <v>78.031333333333336</v>
      </c>
    </row>
    <row r="40" spans="1:8" x14ac:dyDescent="0.25">
      <c r="A40" s="112" t="s">
        <v>178</v>
      </c>
      <c r="B40" s="285">
        <v>178959</v>
      </c>
      <c r="C40" s="51">
        <v>178959</v>
      </c>
      <c r="D40" s="51">
        <f t="shared" si="10"/>
        <v>11955</v>
      </c>
      <c r="E40" s="51">
        <v>190914</v>
      </c>
      <c r="F40" s="51">
        <v>190914</v>
      </c>
      <c r="G40" s="252">
        <f t="shared" si="12"/>
        <v>106.6803010745478</v>
      </c>
      <c r="H40" s="252">
        <f t="shared" si="13"/>
        <v>100</v>
      </c>
    </row>
    <row r="41" spans="1:8" x14ac:dyDescent="0.25">
      <c r="A41" s="216" t="s">
        <v>236</v>
      </c>
      <c r="B41" s="286">
        <f>B42+B43</f>
        <v>2582222.2999999998</v>
      </c>
      <c r="C41" s="289">
        <f>C43</f>
        <v>2104000</v>
      </c>
      <c r="D41" s="289">
        <f t="shared" si="10"/>
        <v>1039085.31</v>
      </c>
      <c r="E41" s="289">
        <f>E43+E44</f>
        <v>2182407.62</v>
      </c>
      <c r="F41" s="289">
        <f>F43+F44+F42</f>
        <v>3143085.31</v>
      </c>
      <c r="G41" s="323">
        <f t="shared" si="12"/>
        <v>121.72016754715503</v>
      </c>
      <c r="H41" s="323">
        <f t="shared" si="13"/>
        <v>144.01916860975768</v>
      </c>
    </row>
    <row r="42" spans="1:8" x14ac:dyDescent="0.25">
      <c r="A42" s="113" t="s">
        <v>264</v>
      </c>
      <c r="B42" s="284">
        <v>8547.25</v>
      </c>
      <c r="C42" s="51">
        <v>0</v>
      </c>
      <c r="D42" s="51"/>
      <c r="E42" s="51">
        <v>0</v>
      </c>
      <c r="F42" s="51">
        <v>10412.41</v>
      </c>
      <c r="G42" s="252">
        <f t="shared" si="12"/>
        <v>121.82175553540613</v>
      </c>
      <c r="H42" s="252" t="e">
        <f t="shared" si="13"/>
        <v>#DIV/0!</v>
      </c>
    </row>
    <row r="43" spans="1:8" x14ac:dyDescent="0.25">
      <c r="A43" s="31" t="s">
        <v>176</v>
      </c>
      <c r="B43" s="282">
        <v>2573675.0499999998</v>
      </c>
      <c r="C43" s="51">
        <v>2104000</v>
      </c>
      <c r="D43" s="51">
        <f t="shared" si="10"/>
        <v>977140.94</v>
      </c>
      <c r="E43" s="51">
        <v>2149400</v>
      </c>
      <c r="F43" s="51">
        <v>3081140.94</v>
      </c>
      <c r="G43" s="252">
        <f t="shared" si="12"/>
        <v>119.71755874930676</v>
      </c>
      <c r="H43" s="252">
        <f t="shared" si="13"/>
        <v>143.34888527030799</v>
      </c>
    </row>
    <row r="44" spans="1:8" x14ac:dyDescent="0.25">
      <c r="A44" s="112" t="s">
        <v>235</v>
      </c>
      <c r="B44" s="285">
        <v>0</v>
      </c>
      <c r="C44" s="51">
        <v>0</v>
      </c>
      <c r="D44" s="51">
        <f t="shared" si="10"/>
        <v>51531.96</v>
      </c>
      <c r="E44" s="51">
        <v>33007.620000000003</v>
      </c>
      <c r="F44" s="51">
        <v>51531.96</v>
      </c>
      <c r="G44" s="252" t="e">
        <f t="shared" si="12"/>
        <v>#DIV/0!</v>
      </c>
      <c r="H44" s="252">
        <f t="shared" si="13"/>
        <v>156.12140469382524</v>
      </c>
    </row>
    <row r="45" spans="1:8" x14ac:dyDescent="0.25">
      <c r="A45" s="217" t="s">
        <v>237</v>
      </c>
      <c r="B45" s="287">
        <f>B46</f>
        <v>11512.19</v>
      </c>
      <c r="C45" s="289">
        <f>C46</f>
        <v>10000</v>
      </c>
      <c r="D45" s="289">
        <f t="shared" si="10"/>
        <v>5339.4599999999991</v>
      </c>
      <c r="E45" s="289">
        <f t="shared" ref="E45:F45" si="16">E46</f>
        <v>10000</v>
      </c>
      <c r="F45" s="289">
        <f t="shared" si="16"/>
        <v>15339.46</v>
      </c>
      <c r="G45" s="323">
        <f t="shared" si="12"/>
        <v>133.24536860493092</v>
      </c>
      <c r="H45" s="323">
        <f t="shared" si="13"/>
        <v>153.39459999999997</v>
      </c>
    </row>
    <row r="46" spans="1:8" x14ac:dyDescent="0.25">
      <c r="A46" s="112" t="s">
        <v>180</v>
      </c>
      <c r="B46" s="285">
        <v>11512.19</v>
      </c>
      <c r="C46" s="51">
        <v>10000</v>
      </c>
      <c r="D46" s="51">
        <f t="shared" si="10"/>
        <v>5339.4599999999991</v>
      </c>
      <c r="E46" s="51">
        <v>10000</v>
      </c>
      <c r="F46" s="51">
        <v>15339.46</v>
      </c>
      <c r="G46" s="252">
        <f t="shared" si="12"/>
        <v>133.24536860493092</v>
      </c>
      <c r="H46" s="252">
        <f t="shared" si="13"/>
        <v>153.39459999999997</v>
      </c>
    </row>
  </sheetData>
  <mergeCells count="5">
    <mergeCell ref="A1:F1"/>
    <mergeCell ref="A3:F3"/>
    <mergeCell ref="A5:F5"/>
    <mergeCell ref="A7:F7"/>
    <mergeCell ref="A28:F28"/>
  </mergeCells>
  <phoneticPr fontId="29" type="noConversion"/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A1:I16"/>
  <sheetViews>
    <sheetView workbookViewId="0">
      <selection activeCell="G20" sqref="G20"/>
    </sheetView>
  </sheetViews>
  <sheetFormatPr defaultRowHeight="15" x14ac:dyDescent="0.25"/>
  <cols>
    <col min="1" max="1" width="45.85546875" customWidth="1"/>
    <col min="2" max="2" width="26.85546875" customWidth="1"/>
    <col min="3" max="3" width="25.28515625" customWidth="1"/>
    <col min="4" max="4" width="25.28515625" hidden="1" customWidth="1"/>
    <col min="5" max="5" width="25.28515625" customWidth="1"/>
    <col min="6" max="6" width="23.42578125" customWidth="1"/>
    <col min="7" max="7" width="16.5703125" customWidth="1"/>
    <col min="8" max="8" width="11" bestFit="1" customWidth="1"/>
  </cols>
  <sheetData>
    <row r="1" spans="1:9" ht="42" customHeight="1" x14ac:dyDescent="0.25">
      <c r="A1" s="347" t="s">
        <v>250</v>
      </c>
      <c r="B1" s="347"/>
      <c r="C1" s="347"/>
      <c r="D1" s="347"/>
      <c r="E1" s="347"/>
      <c r="F1" s="347"/>
      <c r="G1" s="347"/>
      <c r="H1" s="347"/>
      <c r="I1" s="347"/>
    </row>
    <row r="2" spans="1:9" ht="18" customHeight="1" x14ac:dyDescent="0.25">
      <c r="A2" s="4"/>
      <c r="B2" s="4"/>
      <c r="C2" s="4"/>
      <c r="D2" s="4"/>
      <c r="E2" s="4"/>
    </row>
    <row r="3" spans="1:9" ht="15.75" x14ac:dyDescent="0.25">
      <c r="A3" s="347" t="s">
        <v>24</v>
      </c>
      <c r="B3" s="347"/>
      <c r="C3" s="347"/>
      <c r="D3" s="347"/>
      <c r="E3" s="347"/>
    </row>
    <row r="4" spans="1:9" ht="18" x14ac:dyDescent="0.25">
      <c r="A4" s="4"/>
      <c r="B4" s="4"/>
      <c r="C4" s="5"/>
      <c r="D4" s="5"/>
      <c r="E4" s="5"/>
    </row>
    <row r="5" spans="1:9" ht="18" customHeight="1" x14ac:dyDescent="0.25">
      <c r="A5" s="347" t="s">
        <v>12</v>
      </c>
      <c r="B5" s="347"/>
      <c r="C5" s="347"/>
      <c r="D5" s="347"/>
      <c r="E5" s="347"/>
    </row>
    <row r="6" spans="1:9" ht="18" x14ac:dyDescent="0.25">
      <c r="A6" s="4"/>
      <c r="B6" s="4"/>
      <c r="C6" s="5"/>
      <c r="D6" s="5"/>
      <c r="E6" s="5"/>
    </row>
    <row r="7" spans="1:9" ht="31.5" customHeight="1" x14ac:dyDescent="0.25">
      <c r="A7" s="347" t="s">
        <v>20</v>
      </c>
      <c r="B7" s="347"/>
      <c r="C7" s="347"/>
      <c r="D7" s="347"/>
      <c r="E7" s="347"/>
    </row>
    <row r="8" spans="1:9" ht="18" x14ac:dyDescent="0.25">
      <c r="A8" s="4"/>
      <c r="B8" s="4"/>
      <c r="C8" s="5"/>
      <c r="D8" s="5"/>
      <c r="E8" s="5"/>
    </row>
    <row r="9" spans="1:9" ht="25.5" x14ac:dyDescent="0.25">
      <c r="A9" s="14" t="s">
        <v>21</v>
      </c>
      <c r="B9" s="14" t="s">
        <v>262</v>
      </c>
      <c r="C9" s="14" t="s">
        <v>217</v>
      </c>
      <c r="D9" s="14" t="s">
        <v>233</v>
      </c>
      <c r="E9" s="14" t="s">
        <v>234</v>
      </c>
      <c r="F9" s="14" t="s">
        <v>251</v>
      </c>
      <c r="G9" s="14" t="s">
        <v>273</v>
      </c>
      <c r="H9" s="14" t="s">
        <v>273</v>
      </c>
    </row>
    <row r="10" spans="1:9" x14ac:dyDescent="0.25">
      <c r="A10" s="14">
        <v>1</v>
      </c>
      <c r="B10" s="14">
        <v>2</v>
      </c>
      <c r="C10" s="14">
        <v>3</v>
      </c>
      <c r="D10" s="14">
        <v>3</v>
      </c>
      <c r="E10" s="14">
        <v>4</v>
      </c>
      <c r="F10" s="14">
        <v>5</v>
      </c>
      <c r="G10" s="14" t="s">
        <v>275</v>
      </c>
      <c r="H10" s="14" t="s">
        <v>274</v>
      </c>
    </row>
    <row r="11" spans="1:9" ht="15.75" customHeight="1" x14ac:dyDescent="0.25">
      <c r="A11" s="8" t="s">
        <v>22</v>
      </c>
      <c r="B11" s="319">
        <f>B12</f>
        <v>2970066.05</v>
      </c>
      <c r="C11" s="51">
        <v>2587156</v>
      </c>
      <c r="D11" s="51">
        <f>E11-C11</f>
        <v>58393.89000000013</v>
      </c>
      <c r="E11" s="51">
        <f>E12</f>
        <v>2645549.89</v>
      </c>
      <c r="F11" s="51">
        <f>F12</f>
        <v>3557165.9800000004</v>
      </c>
      <c r="G11" s="252">
        <f>F11/B11*100</f>
        <v>119.76723480610812</v>
      </c>
      <c r="H11" s="252">
        <f>F11/E11*100</f>
        <v>134.45847282811968</v>
      </c>
    </row>
    <row r="12" spans="1:9" ht="15.75" customHeight="1" x14ac:dyDescent="0.25">
      <c r="A12" s="8" t="s">
        <v>146</v>
      </c>
      <c r="B12" s="322">
        <f>B13+B14+B15+B16</f>
        <v>2970066.05</v>
      </c>
      <c r="C12" s="40">
        <f>SUM(C13:C16)</f>
        <v>2587156</v>
      </c>
      <c r="D12" s="51">
        <f t="shared" ref="D12:D16" si="0">E12-C12</f>
        <v>58393.89000000013</v>
      </c>
      <c r="E12" s="40">
        <f>E13+E14+E15+E16</f>
        <v>2645549.89</v>
      </c>
      <c r="F12" s="40">
        <f>F13+F14+F15+F16</f>
        <v>3557165.9800000004</v>
      </c>
      <c r="G12" s="252">
        <f t="shared" ref="G12:G16" si="1">F12/B12*100</f>
        <v>119.76723480610812</v>
      </c>
      <c r="H12" s="252">
        <f t="shared" ref="H12:H16" si="2">F12/E12*100</f>
        <v>134.45847282811968</v>
      </c>
    </row>
    <row r="13" spans="1:9" ht="15.75" customHeight="1" x14ac:dyDescent="0.25">
      <c r="A13" s="12" t="s">
        <v>147</v>
      </c>
      <c r="B13" s="299">
        <v>2775393.48</v>
      </c>
      <c r="C13" s="51">
        <v>2261959</v>
      </c>
      <c r="D13" s="51">
        <f t="shared" si="0"/>
        <v>11026</v>
      </c>
      <c r="E13" s="51">
        <v>2272985</v>
      </c>
      <c r="F13" s="51">
        <v>3182572.41</v>
      </c>
      <c r="G13" s="252">
        <f t="shared" si="1"/>
        <v>114.67103432123074</v>
      </c>
      <c r="H13" s="252">
        <f t="shared" si="2"/>
        <v>140.01730807726403</v>
      </c>
    </row>
    <row r="14" spans="1:9" x14ac:dyDescent="0.25">
      <c r="A14" s="11" t="s">
        <v>148</v>
      </c>
      <c r="B14" s="320">
        <v>160490.54999999999</v>
      </c>
      <c r="C14" s="51">
        <v>273000</v>
      </c>
      <c r="D14" s="51">
        <f t="shared" si="0"/>
        <v>45729</v>
      </c>
      <c r="E14" s="51">
        <v>318729</v>
      </c>
      <c r="F14" s="51">
        <v>298326.43</v>
      </c>
      <c r="G14" s="252">
        <f t="shared" si="1"/>
        <v>185.88410968745512</v>
      </c>
      <c r="H14" s="252">
        <f t="shared" si="2"/>
        <v>93.598771997527678</v>
      </c>
    </row>
    <row r="15" spans="1:9" x14ac:dyDescent="0.25">
      <c r="A15" s="11" t="s">
        <v>218</v>
      </c>
      <c r="B15" s="320">
        <v>666</v>
      </c>
      <c r="C15" s="51">
        <v>666</v>
      </c>
      <c r="D15" s="51">
        <f t="shared" si="0"/>
        <v>-666</v>
      </c>
      <c r="E15" s="51">
        <v>0</v>
      </c>
      <c r="F15" s="51">
        <v>0</v>
      </c>
      <c r="G15" s="252">
        <f t="shared" si="1"/>
        <v>0</v>
      </c>
      <c r="H15" s="252" t="e">
        <f t="shared" si="2"/>
        <v>#DIV/0!</v>
      </c>
    </row>
    <row r="16" spans="1:9" x14ac:dyDescent="0.25">
      <c r="A16" s="32" t="s">
        <v>154</v>
      </c>
      <c r="B16" s="321">
        <v>33516.019999999997</v>
      </c>
      <c r="C16" s="51">
        <v>51531</v>
      </c>
      <c r="D16" s="51">
        <f t="shared" si="0"/>
        <v>2304.8899999999994</v>
      </c>
      <c r="E16" s="51">
        <v>53835.89</v>
      </c>
      <c r="F16" s="51">
        <v>76267.14</v>
      </c>
      <c r="G16" s="252">
        <f t="shared" si="1"/>
        <v>227.55428598025662</v>
      </c>
      <c r="H16" s="252">
        <f t="shared" si="2"/>
        <v>141.66597784489122</v>
      </c>
    </row>
  </sheetData>
  <mergeCells count="4">
    <mergeCell ref="A3:E3"/>
    <mergeCell ref="A5:E5"/>
    <mergeCell ref="A7:E7"/>
    <mergeCell ref="A1:I1"/>
  </mergeCells>
  <phoneticPr fontId="29" type="noConversion"/>
  <pageMargins left="0.7" right="0.7" top="0.75" bottom="0.75" header="0.3" footer="0.3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5"/>
  <sheetViews>
    <sheetView workbookViewId="0">
      <selection sqref="A1:G1"/>
    </sheetView>
  </sheetViews>
  <sheetFormatPr defaultRowHeight="15" x14ac:dyDescent="0.25"/>
  <cols>
    <col min="1" max="1" width="10.28515625" customWidth="1"/>
    <col min="2" max="5" width="25.28515625" customWidth="1"/>
  </cols>
  <sheetData>
    <row r="1" spans="1:7" ht="42" customHeight="1" x14ac:dyDescent="0.25">
      <c r="A1" s="347" t="s">
        <v>250</v>
      </c>
      <c r="B1" s="347"/>
      <c r="C1" s="347"/>
      <c r="D1" s="347"/>
      <c r="E1" s="347"/>
      <c r="F1" s="347"/>
      <c r="G1" s="347"/>
    </row>
    <row r="2" spans="1:7" ht="18" customHeight="1" x14ac:dyDescent="0.25">
      <c r="A2" s="4"/>
      <c r="B2" s="4"/>
      <c r="C2" s="4"/>
      <c r="D2" s="4"/>
      <c r="E2" s="4"/>
    </row>
    <row r="3" spans="1:7" ht="15.75" customHeight="1" x14ac:dyDescent="0.25">
      <c r="A3" s="347" t="s">
        <v>24</v>
      </c>
      <c r="B3" s="347"/>
      <c r="C3" s="347"/>
      <c r="D3" s="347"/>
      <c r="E3" s="347"/>
    </row>
    <row r="4" spans="1:7" ht="18" x14ac:dyDescent="0.25">
      <c r="A4" s="4"/>
      <c r="B4" s="4"/>
      <c r="C4" s="4"/>
      <c r="D4" s="5"/>
      <c r="E4" s="5"/>
    </row>
    <row r="5" spans="1:7" ht="18" customHeight="1" x14ac:dyDescent="0.25">
      <c r="A5" s="347" t="s">
        <v>199</v>
      </c>
      <c r="B5" s="347"/>
      <c r="C5" s="347"/>
      <c r="D5" s="347"/>
      <c r="E5" s="347"/>
    </row>
    <row r="6" spans="1:7" ht="18" customHeight="1" x14ac:dyDescent="0.25">
      <c r="A6" s="122"/>
      <c r="B6" s="122"/>
      <c r="C6" s="122"/>
      <c r="D6" s="122"/>
      <c r="E6" s="122"/>
    </row>
    <row r="7" spans="1:7" ht="18" customHeight="1" x14ac:dyDescent="0.25">
      <c r="A7" s="347" t="s">
        <v>200</v>
      </c>
      <c r="B7" s="347"/>
      <c r="C7" s="347"/>
      <c r="D7" s="347"/>
      <c r="E7" s="347"/>
    </row>
    <row r="8" spans="1:7" ht="18" x14ac:dyDescent="0.25">
      <c r="A8" s="4"/>
      <c r="B8" s="4"/>
      <c r="C8" s="4"/>
      <c r="D8" s="5"/>
      <c r="E8" s="5"/>
    </row>
    <row r="9" spans="1:7" ht="25.5" x14ac:dyDescent="0.25">
      <c r="A9" s="14" t="s">
        <v>201</v>
      </c>
      <c r="B9" s="13" t="s">
        <v>202</v>
      </c>
      <c r="C9" s="14" t="s">
        <v>182</v>
      </c>
      <c r="D9" s="14" t="s">
        <v>233</v>
      </c>
      <c r="E9" s="14" t="s">
        <v>234</v>
      </c>
    </row>
    <row r="10" spans="1:7" ht="25.5" x14ac:dyDescent="0.25">
      <c r="A10" s="8">
        <v>8</v>
      </c>
      <c r="B10" s="8" t="s">
        <v>203</v>
      </c>
      <c r="C10" s="40">
        <v>0</v>
      </c>
      <c r="D10" s="40">
        <v>0</v>
      </c>
      <c r="E10" s="40">
        <v>0</v>
      </c>
    </row>
    <row r="11" spans="1:7" x14ac:dyDescent="0.25">
      <c r="A11" s="131">
        <v>84</v>
      </c>
      <c r="B11" s="10" t="s">
        <v>204</v>
      </c>
      <c r="C11" s="40">
        <v>0</v>
      </c>
      <c r="D11" s="40">
        <v>0</v>
      </c>
      <c r="E11" s="40">
        <v>0</v>
      </c>
    </row>
    <row r="12" spans="1:7" x14ac:dyDescent="0.25">
      <c r="A12" s="132" t="s">
        <v>205</v>
      </c>
      <c r="B12" s="23"/>
      <c r="C12" s="40">
        <v>0</v>
      </c>
      <c r="D12" s="40">
        <v>0</v>
      </c>
      <c r="E12" s="40">
        <v>0</v>
      </c>
    </row>
    <row r="13" spans="1:7" ht="25.5" x14ac:dyDescent="0.25">
      <c r="A13" s="9">
        <v>5</v>
      </c>
      <c r="B13" s="133" t="s">
        <v>206</v>
      </c>
      <c r="C13" s="40">
        <v>0</v>
      </c>
      <c r="D13" s="40">
        <v>0</v>
      </c>
      <c r="E13" s="40">
        <v>0</v>
      </c>
    </row>
    <row r="14" spans="1:7" ht="25.5" x14ac:dyDescent="0.25">
      <c r="A14" s="131">
        <v>54</v>
      </c>
      <c r="B14" s="134" t="s">
        <v>207</v>
      </c>
      <c r="C14" s="40">
        <v>0</v>
      </c>
      <c r="D14" s="40">
        <v>0</v>
      </c>
      <c r="E14" s="40">
        <v>0</v>
      </c>
    </row>
    <row r="15" spans="1:7" x14ac:dyDescent="0.25">
      <c r="A15" s="132" t="s">
        <v>205</v>
      </c>
      <c r="B15" s="23"/>
      <c r="C15" s="40">
        <v>0</v>
      </c>
      <c r="D15" s="40">
        <v>0</v>
      </c>
      <c r="E15" s="40">
        <v>0</v>
      </c>
    </row>
  </sheetData>
  <mergeCells count="4">
    <mergeCell ref="A3:E3"/>
    <mergeCell ref="A5:E5"/>
    <mergeCell ref="A7:E7"/>
    <mergeCell ref="A1:G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0"/>
  <sheetViews>
    <sheetView workbookViewId="0">
      <selection activeCell="D16" sqref="D16"/>
    </sheetView>
  </sheetViews>
  <sheetFormatPr defaultRowHeight="15" x14ac:dyDescent="0.25"/>
  <cols>
    <col min="1" max="1" width="27.42578125" customWidth="1"/>
    <col min="2" max="4" width="25.28515625" customWidth="1"/>
  </cols>
  <sheetData>
    <row r="1" spans="1:7" ht="42" customHeight="1" x14ac:dyDescent="0.25">
      <c r="A1" s="347" t="s">
        <v>250</v>
      </c>
      <c r="B1" s="347"/>
      <c r="C1" s="347"/>
      <c r="D1" s="347"/>
      <c r="E1" s="347"/>
      <c r="F1" s="347"/>
      <c r="G1" s="347"/>
    </row>
    <row r="2" spans="1:7" ht="18" customHeight="1" x14ac:dyDescent="0.25">
      <c r="A2" s="4"/>
      <c r="B2" s="4"/>
      <c r="C2" s="4"/>
      <c r="D2" s="4"/>
    </row>
    <row r="3" spans="1:7" ht="15.75" customHeight="1" x14ac:dyDescent="0.25">
      <c r="A3" s="347" t="s">
        <v>24</v>
      </c>
      <c r="B3" s="347"/>
      <c r="C3" s="347"/>
      <c r="D3" s="347"/>
    </row>
    <row r="4" spans="1:7" ht="18" x14ac:dyDescent="0.25">
      <c r="A4" s="4"/>
      <c r="B4" s="4"/>
      <c r="C4" s="5"/>
      <c r="D4" s="5"/>
    </row>
    <row r="5" spans="1:7" ht="18" customHeight="1" x14ac:dyDescent="0.25">
      <c r="A5" s="347" t="s">
        <v>208</v>
      </c>
      <c r="B5" s="347"/>
      <c r="C5" s="347"/>
      <c r="D5" s="347"/>
    </row>
    <row r="6" spans="1:7" ht="18" x14ac:dyDescent="0.25">
      <c r="A6" s="4"/>
      <c r="B6" s="4"/>
      <c r="C6" s="5"/>
      <c r="D6" s="5"/>
    </row>
    <row r="7" spans="1:7" x14ac:dyDescent="0.25">
      <c r="A7" s="13" t="s">
        <v>172</v>
      </c>
      <c r="B7" s="14" t="s">
        <v>182</v>
      </c>
      <c r="C7" s="14" t="s">
        <v>233</v>
      </c>
      <c r="D7" s="14" t="s">
        <v>234</v>
      </c>
    </row>
    <row r="8" spans="1:7" x14ac:dyDescent="0.25">
      <c r="A8" s="8" t="s">
        <v>209</v>
      </c>
      <c r="B8" s="40">
        <v>0</v>
      </c>
      <c r="C8" s="40">
        <v>0</v>
      </c>
      <c r="D8" s="40">
        <v>0</v>
      </c>
    </row>
    <row r="9" spans="1:7" x14ac:dyDescent="0.25">
      <c r="A9" s="8" t="s">
        <v>210</v>
      </c>
      <c r="B9" s="40">
        <v>0</v>
      </c>
      <c r="C9" s="40">
        <v>0</v>
      </c>
      <c r="D9" s="40">
        <v>0</v>
      </c>
    </row>
    <row r="10" spans="1:7" x14ac:dyDescent="0.25">
      <c r="A10" s="135" t="s">
        <v>211</v>
      </c>
      <c r="B10" s="40">
        <v>0</v>
      </c>
      <c r="C10" s="40">
        <v>0</v>
      </c>
      <c r="D10" s="40">
        <v>0</v>
      </c>
    </row>
    <row r="11" spans="1:7" ht="38.25" x14ac:dyDescent="0.25">
      <c r="A11" s="8" t="s">
        <v>212</v>
      </c>
      <c r="B11" s="40">
        <v>0</v>
      </c>
      <c r="C11" s="40">
        <v>0</v>
      </c>
      <c r="D11" s="40">
        <v>0</v>
      </c>
    </row>
    <row r="12" spans="1:7" ht="38.25" x14ac:dyDescent="0.25">
      <c r="A12" s="11" t="s">
        <v>213</v>
      </c>
      <c r="B12" s="40">
        <v>0</v>
      </c>
      <c r="C12" s="40">
        <v>0</v>
      </c>
      <c r="D12" s="40">
        <v>0</v>
      </c>
    </row>
    <row r="13" spans="1:7" x14ac:dyDescent="0.25">
      <c r="A13" s="136" t="s">
        <v>205</v>
      </c>
      <c r="B13" s="40">
        <v>0</v>
      </c>
      <c r="C13" s="40">
        <v>0</v>
      </c>
      <c r="D13" s="40">
        <v>0</v>
      </c>
    </row>
    <row r="14" spans="1:7" x14ac:dyDescent="0.25">
      <c r="A14" s="11"/>
      <c r="B14" s="40">
        <v>0</v>
      </c>
      <c r="C14" s="40">
        <v>0</v>
      </c>
      <c r="D14" s="40">
        <v>0</v>
      </c>
    </row>
    <row r="15" spans="1:7" x14ac:dyDescent="0.25">
      <c r="A15" s="8" t="s">
        <v>214</v>
      </c>
      <c r="B15" s="40">
        <v>0</v>
      </c>
      <c r="C15" s="40">
        <v>0</v>
      </c>
      <c r="D15" s="40">
        <v>0</v>
      </c>
    </row>
    <row r="16" spans="1:7" x14ac:dyDescent="0.25">
      <c r="A16" s="133" t="s">
        <v>210</v>
      </c>
      <c r="B16" s="40">
        <v>0</v>
      </c>
      <c r="C16" s="40">
        <v>0</v>
      </c>
      <c r="D16" s="40">
        <v>0</v>
      </c>
    </row>
    <row r="17" spans="1:4" x14ac:dyDescent="0.25">
      <c r="A17" s="135" t="s">
        <v>211</v>
      </c>
      <c r="B17" s="40">
        <v>0</v>
      </c>
      <c r="C17" s="40">
        <v>0</v>
      </c>
      <c r="D17" s="40">
        <v>0</v>
      </c>
    </row>
    <row r="18" spans="1:4" x14ac:dyDescent="0.25">
      <c r="A18" s="133" t="s">
        <v>215</v>
      </c>
      <c r="B18" s="40">
        <v>0</v>
      </c>
      <c r="C18" s="40">
        <v>0</v>
      </c>
      <c r="D18" s="40">
        <v>0</v>
      </c>
    </row>
    <row r="19" spans="1:4" x14ac:dyDescent="0.25">
      <c r="A19" s="135" t="s">
        <v>216</v>
      </c>
      <c r="B19" s="40">
        <v>0</v>
      </c>
      <c r="C19" s="40">
        <v>0</v>
      </c>
      <c r="D19" s="40">
        <v>0</v>
      </c>
    </row>
    <row r="20" spans="1:4" x14ac:dyDescent="0.25">
      <c r="A20" s="137" t="s">
        <v>205</v>
      </c>
      <c r="B20" s="40">
        <v>0</v>
      </c>
      <c r="C20" s="40">
        <v>0</v>
      </c>
      <c r="D20" s="40">
        <v>0</v>
      </c>
    </row>
  </sheetData>
  <mergeCells count="3">
    <mergeCell ref="A3:D3"/>
    <mergeCell ref="A5:D5"/>
    <mergeCell ref="A1:G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45"/>
  <sheetViews>
    <sheetView topLeftCell="A329" zoomScale="80" zoomScaleNormal="80" workbookViewId="0">
      <selection activeCell="A344" sqref="A344:XFD345"/>
    </sheetView>
  </sheetViews>
  <sheetFormatPr defaultRowHeight="15" x14ac:dyDescent="0.25"/>
  <cols>
    <col min="1" max="1" width="17.28515625" style="165" customWidth="1"/>
    <col min="2" max="2" width="8.42578125" style="165" customWidth="1"/>
    <col min="3" max="3" width="4.140625" style="165" customWidth="1"/>
    <col min="4" max="4" width="30" customWidth="1"/>
    <col min="5" max="5" width="25.28515625" style="36" customWidth="1"/>
    <col min="6" max="6" width="25.28515625" style="36" hidden="1" customWidth="1"/>
    <col min="7" max="7" width="25.28515625" style="36" customWidth="1"/>
    <col min="8" max="8" width="32.28515625" style="36" customWidth="1"/>
    <col min="9" max="9" width="25.28515625" style="253" customWidth="1"/>
    <col min="10" max="10" width="14" hidden="1" customWidth="1"/>
    <col min="11" max="12" width="23.85546875" style="36" hidden="1" customWidth="1"/>
    <col min="13" max="13" width="24" style="36" hidden="1" customWidth="1"/>
    <col min="14" max="14" width="25.42578125" style="36" hidden="1" customWidth="1"/>
    <col min="15" max="15" width="24.7109375" style="36" hidden="1" customWidth="1"/>
    <col min="16" max="16" width="13.7109375" style="36" customWidth="1"/>
    <col min="17" max="21" width="9.140625" customWidth="1"/>
    <col min="22" max="22" width="19.7109375" customWidth="1"/>
    <col min="23" max="23" width="22.28515625" customWidth="1"/>
    <col min="24" max="24" width="18.140625" customWidth="1"/>
    <col min="25" max="25" width="14.28515625" bestFit="1" customWidth="1"/>
  </cols>
  <sheetData>
    <row r="1" spans="1:24" ht="42" customHeight="1" x14ac:dyDescent="0.25">
      <c r="A1" s="347" t="s">
        <v>250</v>
      </c>
      <c r="B1" s="347"/>
      <c r="C1" s="347"/>
      <c r="D1" s="347"/>
      <c r="E1" s="347"/>
      <c r="F1" s="347"/>
      <c r="G1" s="347"/>
      <c r="H1" s="222"/>
      <c r="I1" s="248"/>
    </row>
    <row r="2" spans="1:24" ht="18" x14ac:dyDescent="0.25">
      <c r="A2" s="162"/>
      <c r="B2" s="162"/>
      <c r="C2" s="162"/>
      <c r="D2" s="4"/>
      <c r="E2" s="54"/>
      <c r="F2" s="54"/>
      <c r="G2" s="54"/>
      <c r="H2" s="54"/>
      <c r="I2" s="249"/>
    </row>
    <row r="3" spans="1:24" ht="39" customHeight="1" x14ac:dyDescent="0.25">
      <c r="A3" s="347" t="s">
        <v>23</v>
      </c>
      <c r="B3" s="348"/>
      <c r="C3" s="348"/>
      <c r="D3" s="348"/>
      <c r="E3" s="348"/>
      <c r="F3" s="348"/>
      <c r="G3" s="348"/>
      <c r="H3" s="223"/>
      <c r="I3" s="250"/>
      <c r="J3" s="79"/>
      <c r="K3" s="101" t="s">
        <v>192</v>
      </c>
      <c r="L3" s="97" t="s">
        <v>193</v>
      </c>
      <c r="M3" s="97" t="s">
        <v>194</v>
      </c>
      <c r="N3" s="97" t="s">
        <v>195</v>
      </c>
      <c r="O3" s="97" t="s">
        <v>196</v>
      </c>
    </row>
    <row r="4" spans="1:24" ht="32.25" hidden="1" customHeight="1" x14ac:dyDescent="0.25">
      <c r="A4" s="163"/>
      <c r="B4" s="164"/>
      <c r="C4" s="164"/>
      <c r="D4" s="75"/>
      <c r="E4" s="75"/>
      <c r="F4" s="211"/>
      <c r="G4" s="211"/>
      <c r="H4" s="223"/>
      <c r="I4" s="250"/>
      <c r="J4" s="98">
        <v>921</v>
      </c>
      <c r="K4" s="102" t="e">
        <f>#REF!+K17+K48+K133+K184+#REF!+K196+K225</f>
        <v>#REF!</v>
      </c>
      <c r="L4" s="102" t="e">
        <f>#REF!+L17+L48+L133+L184+#REF!+L196+L225</f>
        <v>#REF!</v>
      </c>
      <c r="M4" s="102" t="e">
        <f>#REF!+M17+M48+M133+M184+#REF!+M196+M225</f>
        <v>#REF!</v>
      </c>
      <c r="N4" s="102" t="e">
        <f>#REF!+N17+N48+N133+N184+#REF!+N196+N225</f>
        <v>#REF!</v>
      </c>
      <c r="O4" s="102" t="e">
        <f>#REF!+O17+O48+O133+O184+#REF!+O196+O225</f>
        <v>#REF!</v>
      </c>
    </row>
    <row r="5" spans="1:24" ht="33" hidden="1" customHeight="1" x14ac:dyDescent="0.25">
      <c r="A5" s="163"/>
      <c r="B5" s="164"/>
      <c r="C5" s="164"/>
      <c r="D5" s="75"/>
      <c r="E5" s="75"/>
      <c r="F5" s="211"/>
      <c r="G5" s="211"/>
      <c r="H5" s="223"/>
      <c r="I5" s="250"/>
      <c r="J5" s="99">
        <v>980</v>
      </c>
      <c r="K5" s="103" t="e">
        <f>#REF!+#REF!+K64+#REF!+#REF!+#REF!+#REF!+K70+K83+K329</f>
        <v>#REF!</v>
      </c>
      <c r="L5" s="103" t="e">
        <f>#REF!+#REF!+L64+#REF!+#REF!+#REF!+#REF!+L70+L83+L329</f>
        <v>#REF!</v>
      </c>
      <c r="M5" s="103" t="e">
        <f>#REF!+#REF!+M64+#REF!+#REF!+#REF!+#REF!+M70+M83+M329</f>
        <v>#REF!</v>
      </c>
      <c r="N5" s="103" t="e">
        <f>#REF!+#REF!+N64+#REF!+#REF!+#REF!+#REF!+N70+N83+N329</f>
        <v>#REF!</v>
      </c>
      <c r="O5" s="103" t="e">
        <f>#REF!+#REF!+O64+#REF!+#REF!+#REF!+#REF!+O70+O83+O329</f>
        <v>#REF!</v>
      </c>
    </row>
    <row r="6" spans="1:24" ht="36.75" hidden="1" customHeight="1" x14ac:dyDescent="0.25">
      <c r="A6" s="162"/>
      <c r="B6" s="162"/>
      <c r="C6" s="162"/>
      <c r="D6" s="4"/>
      <c r="E6" s="54"/>
      <c r="F6" s="54"/>
      <c r="G6" s="54"/>
      <c r="H6" s="54"/>
      <c r="I6" s="249"/>
      <c r="J6" s="100">
        <v>960</v>
      </c>
      <c r="K6" s="104" t="e">
        <f>#REF!+K117+K252+K267+K282+K324</f>
        <v>#REF!</v>
      </c>
      <c r="L6" s="104" t="e">
        <f>#REF!+L117+L252+L267+L282+L324</f>
        <v>#REF!</v>
      </c>
      <c r="M6" s="104" t="e">
        <f>#REF!+M117+M252+M267+M282+M324</f>
        <v>#REF!</v>
      </c>
      <c r="N6" s="104" t="e">
        <f>#REF!+N117+N252+N267+N282+N324</f>
        <v>#REF!</v>
      </c>
      <c r="O6" s="104" t="e">
        <f>#REF!+O117+O252+O267+O282+O324</f>
        <v>#REF!</v>
      </c>
    </row>
    <row r="7" spans="1:24" ht="37.5" hidden="1" customHeight="1" x14ac:dyDescent="0.25">
      <c r="A7" s="162"/>
      <c r="B7" s="162"/>
      <c r="C7" s="162"/>
      <c r="D7" s="4"/>
      <c r="E7" s="54"/>
      <c r="F7" s="54"/>
      <c r="G7" s="54"/>
      <c r="H7" s="54"/>
      <c r="I7" s="249"/>
      <c r="J7" s="76">
        <v>922</v>
      </c>
      <c r="K7" s="105" t="e">
        <f>K316</f>
        <v>#REF!</v>
      </c>
      <c r="L7" s="105" t="e">
        <f t="shared" ref="L7:O7" si="0">L316</f>
        <v>#REF!</v>
      </c>
      <c r="M7" s="105">
        <f t="shared" si="0"/>
        <v>0</v>
      </c>
      <c r="N7" s="105" t="e">
        <f t="shared" si="0"/>
        <v>#REF!</v>
      </c>
      <c r="O7" s="105" t="e">
        <f t="shared" si="0"/>
        <v>#REF!</v>
      </c>
    </row>
    <row r="8" spans="1:24" ht="37.5" hidden="1" customHeight="1" x14ac:dyDescent="0.25">
      <c r="A8" s="162"/>
      <c r="B8" s="162"/>
      <c r="C8" s="162"/>
      <c r="D8" s="4"/>
      <c r="E8" s="54"/>
      <c r="F8" s="54"/>
      <c r="G8" s="54"/>
      <c r="H8" s="54"/>
      <c r="I8" s="249"/>
      <c r="J8" s="153" t="s">
        <v>170</v>
      </c>
      <c r="K8" s="154" t="e">
        <f>K4+K7</f>
        <v>#REF!</v>
      </c>
      <c r="L8" s="154" t="e">
        <f t="shared" ref="L8:O8" si="1">L4+L7</f>
        <v>#REF!</v>
      </c>
      <c r="M8" s="154" t="e">
        <f t="shared" si="1"/>
        <v>#REF!</v>
      </c>
      <c r="N8" s="154" t="e">
        <f t="shared" si="1"/>
        <v>#REF!</v>
      </c>
      <c r="O8" s="154" t="e">
        <f t="shared" si="1"/>
        <v>#REF!</v>
      </c>
    </row>
    <row r="9" spans="1:24" ht="37.5" hidden="1" customHeight="1" x14ac:dyDescent="0.25">
      <c r="A9" s="162"/>
      <c r="B9" s="162"/>
      <c r="C9" s="162"/>
      <c r="D9" s="4"/>
      <c r="E9" s="54"/>
      <c r="F9" s="54"/>
      <c r="G9" s="54"/>
      <c r="H9" s="54"/>
      <c r="I9" s="249"/>
      <c r="J9" s="155">
        <v>970</v>
      </c>
      <c r="K9" s="156" t="e">
        <f>K57</f>
        <v>#REF!</v>
      </c>
      <c r="L9" s="156" t="e">
        <f t="shared" ref="L9:O9" si="2">L57</f>
        <v>#REF!</v>
      </c>
      <c r="M9" s="156">
        <f t="shared" si="2"/>
        <v>666</v>
      </c>
      <c r="N9" s="156" t="e">
        <f t="shared" si="2"/>
        <v>#REF!</v>
      </c>
      <c r="O9" s="156" t="e">
        <f t="shared" si="2"/>
        <v>#REF!</v>
      </c>
    </row>
    <row r="10" spans="1:24" ht="37.5" hidden="1" customHeight="1" x14ac:dyDescent="0.25">
      <c r="A10" s="162"/>
      <c r="B10" s="162"/>
      <c r="C10" s="162"/>
      <c r="D10" s="4"/>
      <c r="E10" s="54"/>
      <c r="F10" s="54"/>
      <c r="G10" s="54"/>
      <c r="H10" s="54"/>
      <c r="I10" s="249"/>
      <c r="J10" s="78" t="s">
        <v>169</v>
      </c>
      <c r="K10" s="106" t="e">
        <f>K4+K5+K6+K7+K9</f>
        <v>#REF!</v>
      </c>
      <c r="L10" s="106" t="e">
        <f t="shared" ref="L10:O10" si="3">L4+L5+L6+L7+L9</f>
        <v>#REF!</v>
      </c>
      <c r="M10" s="106" t="e">
        <f t="shared" si="3"/>
        <v>#REF!</v>
      </c>
      <c r="N10" s="106" t="e">
        <f t="shared" si="3"/>
        <v>#REF!</v>
      </c>
      <c r="O10" s="106" t="e">
        <f t="shared" si="3"/>
        <v>#REF!</v>
      </c>
    </row>
    <row r="11" spans="1:24" x14ac:dyDescent="0.25">
      <c r="A11" s="410" t="s">
        <v>25</v>
      </c>
      <c r="B11" s="411"/>
      <c r="C11" s="412"/>
      <c r="D11" s="13" t="s">
        <v>26</v>
      </c>
      <c r="E11" s="55" t="s">
        <v>182</v>
      </c>
      <c r="F11" s="55" t="s">
        <v>233</v>
      </c>
      <c r="G11" s="55" t="s">
        <v>234</v>
      </c>
      <c r="H11" s="55" t="s">
        <v>251</v>
      </c>
      <c r="I11" s="255" t="s">
        <v>261</v>
      </c>
    </row>
    <row r="12" spans="1:24" ht="59.25" customHeight="1" x14ac:dyDescent="0.25">
      <c r="A12" s="416" t="s">
        <v>22</v>
      </c>
      <c r="B12" s="417"/>
      <c r="C12" s="418"/>
      <c r="D12" s="64"/>
      <c r="E12" s="65">
        <f>E14+E55+E130</f>
        <v>2587156</v>
      </c>
      <c r="F12" s="65">
        <f>F14+F55+F130</f>
        <v>58393.89</v>
      </c>
      <c r="G12" s="65">
        <f>G14+G55+G130</f>
        <v>2645549.89</v>
      </c>
      <c r="H12" s="65">
        <f>H13</f>
        <v>3557165.9799999995</v>
      </c>
      <c r="I12" s="267">
        <f>H12/G12*100</f>
        <v>134.45847282811965</v>
      </c>
      <c r="J12" s="240">
        <f t="shared" ref="J12:O12" si="4">J14+J56+J130</f>
        <v>0</v>
      </c>
      <c r="K12" s="65">
        <f t="shared" si="4"/>
        <v>0</v>
      </c>
      <c r="L12" s="65">
        <f t="shared" si="4"/>
        <v>0</v>
      </c>
      <c r="M12" s="65">
        <f t="shared" si="4"/>
        <v>0</v>
      </c>
      <c r="N12" s="65">
        <f t="shared" si="4"/>
        <v>0</v>
      </c>
      <c r="O12" s="65">
        <f t="shared" si="4"/>
        <v>0</v>
      </c>
    </row>
    <row r="13" spans="1:24" ht="59.25" customHeight="1" x14ac:dyDescent="0.25">
      <c r="A13" s="419" t="s">
        <v>222</v>
      </c>
      <c r="B13" s="420"/>
      <c r="C13" s="421"/>
      <c r="D13" s="205" t="s">
        <v>223</v>
      </c>
      <c r="E13" s="206">
        <f>E12</f>
        <v>2587156</v>
      </c>
      <c r="F13" s="206"/>
      <c r="G13" s="206">
        <f>G12</f>
        <v>2645549.89</v>
      </c>
      <c r="H13" s="242">
        <f>H14+H130+H55</f>
        <v>3557165.9799999995</v>
      </c>
      <c r="I13" s="256">
        <f>H13/G13*100</f>
        <v>134.45847282811965</v>
      </c>
      <c r="J13" s="124">
        <f t="shared" ref="J13:O13" si="5">J12</f>
        <v>0</v>
      </c>
      <c r="K13" s="124">
        <f t="shared" si="5"/>
        <v>0</v>
      </c>
      <c r="L13" s="124">
        <f t="shared" si="5"/>
        <v>0</v>
      </c>
      <c r="M13" s="124">
        <f t="shared" si="5"/>
        <v>0</v>
      </c>
      <c r="N13" s="124">
        <f t="shared" si="5"/>
        <v>0</v>
      </c>
      <c r="O13" s="124">
        <f t="shared" si="5"/>
        <v>0</v>
      </c>
    </row>
    <row r="14" spans="1:24" ht="59.25" customHeight="1" x14ac:dyDescent="0.25">
      <c r="A14" s="207" t="s">
        <v>224</v>
      </c>
      <c r="B14" s="208"/>
      <c r="C14" s="209"/>
      <c r="D14" s="205" t="s">
        <v>225</v>
      </c>
      <c r="E14" s="206">
        <f t="shared" ref="E14" si="6">E15</f>
        <v>178959</v>
      </c>
      <c r="F14" s="206">
        <f>G14-E14</f>
        <v>11955</v>
      </c>
      <c r="G14" s="206">
        <f>G15</f>
        <v>190914</v>
      </c>
      <c r="H14" s="206">
        <f>H15</f>
        <v>190914</v>
      </c>
      <c r="I14" s="256">
        <f t="shared" ref="I14:I76" si="7">H14/G14*100</f>
        <v>100</v>
      </c>
      <c r="J14" s="210"/>
      <c r="K14" s="210"/>
      <c r="L14" s="210"/>
      <c r="M14" s="210"/>
      <c r="N14" s="210"/>
      <c r="O14" s="210"/>
    </row>
    <row r="15" spans="1:24" ht="72" customHeight="1" x14ac:dyDescent="0.25">
      <c r="A15" s="376" t="s">
        <v>34</v>
      </c>
      <c r="B15" s="377"/>
      <c r="C15" s="378"/>
      <c r="D15" s="16" t="s">
        <v>35</v>
      </c>
      <c r="E15" s="57">
        <f>E16+E48</f>
        <v>178959</v>
      </c>
      <c r="F15" s="57">
        <f>G15-E15</f>
        <v>11955</v>
      </c>
      <c r="G15" s="57">
        <f>G16+G47</f>
        <v>190914</v>
      </c>
      <c r="H15" s="57">
        <f>H16+H47</f>
        <v>190914</v>
      </c>
      <c r="I15" s="257">
        <f t="shared" si="7"/>
        <v>100</v>
      </c>
      <c r="U15" s="22"/>
      <c r="V15" s="42"/>
      <c r="W15" s="42"/>
      <c r="X15" s="42"/>
    </row>
    <row r="16" spans="1:24" ht="29.25" customHeight="1" x14ac:dyDescent="0.25">
      <c r="A16" s="376" t="s">
        <v>36</v>
      </c>
      <c r="B16" s="377"/>
      <c r="C16" s="378"/>
      <c r="D16" s="16" t="s">
        <v>15</v>
      </c>
      <c r="E16" s="51">
        <v>163514</v>
      </c>
      <c r="F16" s="51">
        <f>G16-E16</f>
        <v>11075</v>
      </c>
      <c r="G16" s="51">
        <f>G17</f>
        <v>174589</v>
      </c>
      <c r="H16" s="51">
        <f>H17</f>
        <v>174589</v>
      </c>
      <c r="I16" s="252">
        <f t="shared" si="7"/>
        <v>100</v>
      </c>
      <c r="U16" s="22"/>
      <c r="V16" s="22"/>
      <c r="W16" s="22"/>
      <c r="X16" s="22"/>
    </row>
    <row r="17" spans="1:25" ht="25.5" x14ac:dyDescent="0.25">
      <c r="A17" s="413" t="s">
        <v>37</v>
      </c>
      <c r="B17" s="414"/>
      <c r="C17" s="415"/>
      <c r="D17" s="24" t="s">
        <v>38</v>
      </c>
      <c r="E17" s="52">
        <f>E18</f>
        <v>163514</v>
      </c>
      <c r="F17" s="52">
        <f>G17-E17</f>
        <v>11075</v>
      </c>
      <c r="G17" s="52">
        <f>G18</f>
        <v>174589</v>
      </c>
      <c r="H17" s="52">
        <f>H18</f>
        <v>174589</v>
      </c>
      <c r="I17" s="251">
        <f t="shared" si="7"/>
        <v>100</v>
      </c>
      <c r="J17" s="140">
        <v>921</v>
      </c>
      <c r="K17" s="142" t="e">
        <f>#REF!</f>
        <v>#REF!</v>
      </c>
      <c r="L17" s="141" t="e">
        <f>#REF!</f>
        <v>#REF!</v>
      </c>
      <c r="M17" s="141">
        <f>E17</f>
        <v>163514</v>
      </c>
      <c r="N17" s="141" t="e">
        <f>#REF!</f>
        <v>#REF!</v>
      </c>
      <c r="O17" s="141" t="e">
        <f>#REF!</f>
        <v>#REF!</v>
      </c>
      <c r="U17" s="22"/>
      <c r="V17" s="22"/>
      <c r="W17" s="22"/>
      <c r="X17" s="22"/>
    </row>
    <row r="18" spans="1:25" ht="27" customHeight="1" x14ac:dyDescent="0.25">
      <c r="A18" s="385">
        <v>3</v>
      </c>
      <c r="B18" s="386"/>
      <c r="C18" s="387"/>
      <c r="D18" s="15" t="s">
        <v>17</v>
      </c>
      <c r="E18" s="51">
        <f>E19+E44</f>
        <v>163514</v>
      </c>
      <c r="F18" s="51">
        <f t="shared" ref="F18:H18" si="8">F19+F44</f>
        <v>11075</v>
      </c>
      <c r="G18" s="51">
        <f t="shared" si="8"/>
        <v>174589</v>
      </c>
      <c r="H18" s="51">
        <f t="shared" si="8"/>
        <v>174589</v>
      </c>
      <c r="I18" s="252">
        <f t="shared" si="7"/>
        <v>100</v>
      </c>
      <c r="U18" s="22"/>
      <c r="V18" s="22"/>
      <c r="W18" s="22"/>
      <c r="X18" s="22"/>
    </row>
    <row r="19" spans="1:25" ht="22.5" customHeight="1" x14ac:dyDescent="0.25">
      <c r="A19" s="382">
        <v>32</v>
      </c>
      <c r="B19" s="383"/>
      <c r="C19" s="384"/>
      <c r="D19" s="25" t="s">
        <v>27</v>
      </c>
      <c r="E19" s="53">
        <f>E20+E25+E31+E39</f>
        <v>161514</v>
      </c>
      <c r="F19" s="53">
        <f>G19-E19</f>
        <v>11075</v>
      </c>
      <c r="G19" s="53">
        <v>172589</v>
      </c>
      <c r="H19" s="53">
        <v>172589</v>
      </c>
      <c r="I19" s="258">
        <f t="shared" si="7"/>
        <v>100</v>
      </c>
      <c r="U19" s="22"/>
      <c r="V19" s="22"/>
      <c r="W19" s="22"/>
      <c r="X19" s="22"/>
      <c r="Y19" s="70"/>
    </row>
    <row r="20" spans="1:25" ht="41.25" hidden="1" customHeight="1" x14ac:dyDescent="0.25">
      <c r="A20" s="376">
        <v>321</v>
      </c>
      <c r="B20" s="377"/>
      <c r="C20" s="378"/>
      <c r="D20" s="16" t="s">
        <v>39</v>
      </c>
      <c r="E20" s="57">
        <f>SUM(E21:E24)</f>
        <v>60000</v>
      </c>
      <c r="F20" s="57">
        <f t="shared" ref="F20:O20" si="9">SUM(F21:F24)</f>
        <v>0</v>
      </c>
      <c r="G20" s="57">
        <f t="shared" si="9"/>
        <v>57590.36</v>
      </c>
      <c r="H20" s="57">
        <f t="shared" si="9"/>
        <v>57570.5</v>
      </c>
      <c r="I20" s="257">
        <f t="shared" si="7"/>
        <v>99.965515061895772</v>
      </c>
      <c r="J20" s="56">
        <f t="shared" si="9"/>
        <v>0</v>
      </c>
      <c r="K20" s="57">
        <f t="shared" si="9"/>
        <v>0</v>
      </c>
      <c r="L20" s="57">
        <f t="shared" si="9"/>
        <v>0</v>
      </c>
      <c r="M20" s="57">
        <f t="shared" si="9"/>
        <v>0</v>
      </c>
      <c r="N20" s="57">
        <f t="shared" si="9"/>
        <v>0</v>
      </c>
      <c r="O20" s="57">
        <f t="shared" si="9"/>
        <v>0</v>
      </c>
      <c r="U20" s="22"/>
      <c r="V20" s="42"/>
      <c r="W20" s="42"/>
      <c r="X20" s="42"/>
    </row>
    <row r="21" spans="1:25" hidden="1" x14ac:dyDescent="0.25">
      <c r="A21" s="422">
        <v>3211</v>
      </c>
      <c r="B21" s="409"/>
      <c r="C21" s="423"/>
      <c r="D21" s="15" t="s">
        <v>40</v>
      </c>
      <c r="E21" s="51">
        <v>10000</v>
      </c>
      <c r="F21" s="51"/>
      <c r="G21" s="51">
        <v>7590.36</v>
      </c>
      <c r="H21" s="51">
        <v>8111.89</v>
      </c>
      <c r="I21" s="252">
        <f t="shared" si="7"/>
        <v>106.87095210240358</v>
      </c>
      <c r="J21" s="33"/>
      <c r="K21" s="37"/>
      <c r="L21" s="38"/>
      <c r="M21" s="38"/>
      <c r="N21" s="38"/>
      <c r="O21" s="38"/>
      <c r="U21" s="22"/>
      <c r="V21" s="22"/>
      <c r="W21" s="22"/>
      <c r="X21" s="22"/>
    </row>
    <row r="22" spans="1:25" ht="25.5" hidden="1" x14ac:dyDescent="0.25">
      <c r="A22" s="422">
        <v>3212</v>
      </c>
      <c r="B22" s="409"/>
      <c r="C22" s="423"/>
      <c r="D22" s="15" t="s">
        <v>41</v>
      </c>
      <c r="E22" s="51">
        <v>48000</v>
      </c>
      <c r="F22" s="51"/>
      <c r="G22" s="51">
        <v>48000</v>
      </c>
      <c r="H22" s="51">
        <v>48056.51</v>
      </c>
      <c r="I22" s="252">
        <f t="shared" si="7"/>
        <v>100.11772916666668</v>
      </c>
      <c r="J22" s="33"/>
      <c r="K22" s="37"/>
      <c r="L22" s="38"/>
      <c r="M22" s="38"/>
      <c r="N22" s="38"/>
      <c r="O22" s="38"/>
      <c r="U22" s="22"/>
      <c r="V22" s="22"/>
      <c r="W22" s="22"/>
      <c r="X22" s="22"/>
    </row>
    <row r="23" spans="1:25" ht="26.25" hidden="1" customHeight="1" x14ac:dyDescent="0.25">
      <c r="A23" s="422">
        <v>3213</v>
      </c>
      <c r="B23" s="409"/>
      <c r="C23" s="423"/>
      <c r="D23" s="15" t="s">
        <v>42</v>
      </c>
      <c r="E23" s="51">
        <v>1500</v>
      </c>
      <c r="F23" s="51"/>
      <c r="G23" s="51">
        <v>1500</v>
      </c>
      <c r="H23" s="51">
        <v>1152</v>
      </c>
      <c r="I23" s="252">
        <f t="shared" si="7"/>
        <v>76.8</v>
      </c>
      <c r="J23" s="33"/>
      <c r="K23" s="37"/>
      <c r="L23" s="38"/>
      <c r="M23" s="38"/>
      <c r="N23" s="38"/>
      <c r="O23" s="38"/>
      <c r="U23" s="22"/>
      <c r="V23" s="42"/>
      <c r="W23" s="42"/>
      <c r="X23" s="42"/>
    </row>
    <row r="24" spans="1:25" ht="25.5" hidden="1" x14ac:dyDescent="0.25">
      <c r="A24" s="422">
        <v>3214</v>
      </c>
      <c r="B24" s="409"/>
      <c r="C24" s="423"/>
      <c r="D24" s="15" t="s">
        <v>43</v>
      </c>
      <c r="E24" s="51">
        <v>500</v>
      </c>
      <c r="F24" s="51"/>
      <c r="G24" s="51">
        <v>500</v>
      </c>
      <c r="H24" s="51">
        <v>250.1</v>
      </c>
      <c r="I24" s="252">
        <f t="shared" si="7"/>
        <v>50.019999999999996</v>
      </c>
      <c r="J24" s="34"/>
      <c r="K24" s="38"/>
      <c r="L24" s="39"/>
      <c r="M24" s="39"/>
      <c r="N24" s="39"/>
      <c r="O24" s="39"/>
      <c r="U24" s="22"/>
      <c r="V24" s="22"/>
      <c r="W24" s="22"/>
      <c r="X24" s="22"/>
    </row>
    <row r="25" spans="1:25" ht="28.5" hidden="1" customHeight="1" x14ac:dyDescent="0.25">
      <c r="A25" s="376">
        <v>322</v>
      </c>
      <c r="B25" s="377"/>
      <c r="C25" s="378"/>
      <c r="D25" s="129" t="s">
        <v>44</v>
      </c>
      <c r="E25" s="57">
        <f>SUM(E26:E30)</f>
        <v>70600</v>
      </c>
      <c r="F25" s="57">
        <f t="shared" ref="F25:H25" si="10">SUM(F26:F30)</f>
        <v>0</v>
      </c>
      <c r="G25" s="57">
        <f t="shared" si="10"/>
        <v>73388.460000000006</v>
      </c>
      <c r="H25" s="57">
        <f t="shared" si="10"/>
        <v>68990.700000000012</v>
      </c>
      <c r="I25" s="257">
        <f t="shared" si="7"/>
        <v>94.007559226614106</v>
      </c>
      <c r="U25" s="22"/>
      <c r="V25" s="22"/>
      <c r="W25" s="22"/>
      <c r="X25" s="22"/>
    </row>
    <row r="26" spans="1:25" ht="25.5" hidden="1" x14ac:dyDescent="0.25">
      <c r="A26" s="388">
        <v>3221</v>
      </c>
      <c r="B26" s="389"/>
      <c r="C26" s="390"/>
      <c r="D26" s="15" t="s">
        <v>45</v>
      </c>
      <c r="E26" s="51">
        <v>20000</v>
      </c>
      <c r="F26" s="51"/>
      <c r="G26" s="51">
        <v>21000</v>
      </c>
      <c r="H26" s="51">
        <v>18247.669999999998</v>
      </c>
      <c r="I26" s="252">
        <f t="shared" si="7"/>
        <v>86.893666666666661</v>
      </c>
      <c r="J26" s="34"/>
      <c r="K26" s="38"/>
      <c r="L26" s="39"/>
      <c r="M26" s="39"/>
      <c r="N26" s="39"/>
      <c r="O26" s="39"/>
      <c r="U26" s="77"/>
      <c r="V26" s="42"/>
      <c r="W26" s="42"/>
      <c r="X26" s="42"/>
    </row>
    <row r="27" spans="1:25" hidden="1" x14ac:dyDescent="0.25">
      <c r="A27" s="388">
        <v>3222</v>
      </c>
      <c r="B27" s="389"/>
      <c r="C27" s="390"/>
      <c r="D27" s="119" t="s">
        <v>157</v>
      </c>
      <c r="E27" s="51">
        <v>1600</v>
      </c>
      <c r="F27" s="51"/>
      <c r="G27" s="51">
        <v>2798.77</v>
      </c>
      <c r="H27" s="51">
        <v>3882.97</v>
      </c>
      <c r="I27" s="252">
        <f t="shared" si="7"/>
        <v>138.73844581726974</v>
      </c>
      <c r="J27" s="34"/>
      <c r="K27" s="62"/>
      <c r="L27" s="39"/>
      <c r="M27" s="39"/>
      <c r="N27" s="39"/>
      <c r="O27" s="39"/>
      <c r="U27" s="121"/>
      <c r="V27" s="42"/>
      <c r="W27" s="42"/>
      <c r="X27" s="42"/>
    </row>
    <row r="28" spans="1:25" hidden="1" x14ac:dyDescent="0.25">
      <c r="A28" s="388">
        <v>3223</v>
      </c>
      <c r="B28" s="389"/>
      <c r="C28" s="390"/>
      <c r="D28" s="15" t="s">
        <v>46</v>
      </c>
      <c r="E28" s="51">
        <v>48000</v>
      </c>
      <c r="F28" s="51"/>
      <c r="G28" s="51">
        <v>48000</v>
      </c>
      <c r="H28" s="51">
        <v>45270.37</v>
      </c>
      <c r="I28" s="252">
        <f t="shared" si="7"/>
        <v>94.313270833333334</v>
      </c>
      <c r="J28" s="34"/>
      <c r="K28" s="62"/>
      <c r="L28" s="39"/>
      <c r="M28" s="39"/>
      <c r="N28" s="39"/>
      <c r="O28" s="39"/>
      <c r="U28" s="22"/>
      <c r="V28" s="22"/>
      <c r="W28" s="22"/>
      <c r="X28" s="22"/>
    </row>
    <row r="29" spans="1:25" hidden="1" x14ac:dyDescent="0.25">
      <c r="A29" s="388">
        <v>3225</v>
      </c>
      <c r="B29" s="389"/>
      <c r="C29" s="390"/>
      <c r="D29" s="15" t="s">
        <v>47</v>
      </c>
      <c r="E29" s="51">
        <v>400</v>
      </c>
      <c r="F29" s="51"/>
      <c r="G29" s="51">
        <v>738</v>
      </c>
      <c r="H29" s="51">
        <v>738</v>
      </c>
      <c r="I29" s="252">
        <f t="shared" si="7"/>
        <v>100</v>
      </c>
      <c r="J29" s="34"/>
      <c r="K29" s="62"/>
      <c r="L29" s="39"/>
      <c r="M29" s="39"/>
      <c r="N29" s="39"/>
      <c r="O29" s="39"/>
      <c r="U29" s="22"/>
      <c r="V29" s="22"/>
      <c r="W29" s="22"/>
      <c r="X29" s="22"/>
    </row>
    <row r="30" spans="1:25" ht="25.5" hidden="1" x14ac:dyDescent="0.25">
      <c r="A30" s="388">
        <v>3227</v>
      </c>
      <c r="B30" s="389"/>
      <c r="C30" s="390"/>
      <c r="D30" s="15" t="s">
        <v>48</v>
      </c>
      <c r="E30" s="51">
        <v>600</v>
      </c>
      <c r="F30" s="51"/>
      <c r="G30" s="51">
        <v>851.69</v>
      </c>
      <c r="H30" s="51">
        <v>851.69</v>
      </c>
      <c r="I30" s="252">
        <f t="shared" si="7"/>
        <v>100</v>
      </c>
      <c r="J30" s="34"/>
      <c r="K30" s="62"/>
      <c r="L30" s="39"/>
      <c r="M30" s="39"/>
      <c r="N30" s="39"/>
      <c r="O30" s="39"/>
      <c r="U30" s="22"/>
      <c r="V30" s="22"/>
      <c r="W30" s="22"/>
      <c r="X30" s="22"/>
    </row>
    <row r="31" spans="1:25" hidden="1" x14ac:dyDescent="0.25">
      <c r="A31" s="376">
        <v>323</v>
      </c>
      <c r="B31" s="377"/>
      <c r="C31" s="378"/>
      <c r="D31" s="16" t="s">
        <v>49</v>
      </c>
      <c r="E31" s="57">
        <f>SUM(E32:E38)</f>
        <v>27700</v>
      </c>
      <c r="F31" s="57">
        <f t="shared" ref="F31:H31" si="11">SUM(F32:F38)</f>
        <v>0</v>
      </c>
      <c r="G31" s="57">
        <f t="shared" si="11"/>
        <v>35800</v>
      </c>
      <c r="H31" s="57">
        <f t="shared" si="11"/>
        <v>40024.639999999999</v>
      </c>
      <c r="I31" s="257">
        <f t="shared" si="7"/>
        <v>111.80067039106146</v>
      </c>
      <c r="K31" s="123"/>
      <c r="U31" s="22"/>
      <c r="V31" s="42"/>
      <c r="W31" s="42"/>
      <c r="X31" s="42"/>
    </row>
    <row r="32" spans="1:25" hidden="1" x14ac:dyDescent="0.25">
      <c r="A32" s="388">
        <v>3231</v>
      </c>
      <c r="B32" s="389"/>
      <c r="C32" s="390"/>
      <c r="D32" s="15" t="s">
        <v>50</v>
      </c>
      <c r="E32" s="51">
        <v>5000</v>
      </c>
      <c r="F32" s="51"/>
      <c r="G32" s="51">
        <v>5500</v>
      </c>
      <c r="H32" s="51">
        <v>4836.1899999999996</v>
      </c>
      <c r="I32" s="252">
        <f t="shared" si="7"/>
        <v>87.930727272727268</v>
      </c>
      <c r="J32" s="34"/>
      <c r="K32" s="62"/>
      <c r="L32" s="39"/>
      <c r="M32" s="39"/>
      <c r="N32" s="39"/>
      <c r="O32" s="39"/>
    </row>
    <row r="33" spans="1:25" hidden="1" x14ac:dyDescent="0.25">
      <c r="A33" s="409">
        <v>3233</v>
      </c>
      <c r="B33" s="409"/>
      <c r="C33" s="409"/>
      <c r="D33" s="15" t="s">
        <v>51</v>
      </c>
      <c r="E33" s="51">
        <v>100</v>
      </c>
      <c r="F33" s="51"/>
      <c r="G33" s="51">
        <v>6425</v>
      </c>
      <c r="H33" s="51">
        <v>8105</v>
      </c>
      <c r="I33" s="252">
        <f t="shared" si="7"/>
        <v>126.14785992217898</v>
      </c>
      <c r="J33" s="34"/>
      <c r="K33" s="62"/>
      <c r="L33" s="39"/>
      <c r="M33" s="39"/>
      <c r="N33" s="39"/>
      <c r="O33" s="39"/>
    </row>
    <row r="34" spans="1:25" hidden="1" x14ac:dyDescent="0.25">
      <c r="A34" s="388">
        <v>3234</v>
      </c>
      <c r="B34" s="389"/>
      <c r="C34" s="390"/>
      <c r="D34" s="15" t="s">
        <v>52</v>
      </c>
      <c r="E34" s="51">
        <v>8500</v>
      </c>
      <c r="F34" s="51"/>
      <c r="G34" s="51">
        <v>8500</v>
      </c>
      <c r="H34" s="51">
        <v>8439.7999999999993</v>
      </c>
      <c r="I34" s="252">
        <f t="shared" si="7"/>
        <v>99.291764705882343</v>
      </c>
      <c r="J34" s="34"/>
      <c r="K34" s="62"/>
      <c r="L34" s="39"/>
      <c r="M34" s="39"/>
      <c r="N34" s="39"/>
      <c r="O34" s="39"/>
    </row>
    <row r="35" spans="1:25" hidden="1" x14ac:dyDescent="0.25">
      <c r="A35" s="388">
        <v>3235</v>
      </c>
      <c r="B35" s="389"/>
      <c r="C35" s="390"/>
      <c r="D35" s="15" t="s">
        <v>53</v>
      </c>
      <c r="E35" s="51">
        <v>3700</v>
      </c>
      <c r="F35" s="51"/>
      <c r="G35" s="51">
        <v>4000</v>
      </c>
      <c r="H35" s="51">
        <v>4610.1099999999997</v>
      </c>
      <c r="I35" s="252">
        <f t="shared" si="7"/>
        <v>115.25274999999999</v>
      </c>
      <c r="J35" s="34"/>
      <c r="K35" s="62"/>
      <c r="L35" s="39"/>
      <c r="M35" s="39"/>
      <c r="N35" s="39"/>
      <c r="O35" s="39"/>
    </row>
    <row r="36" spans="1:25" ht="31.5" hidden="1" customHeight="1" x14ac:dyDescent="0.25">
      <c r="A36" s="388">
        <v>3236</v>
      </c>
      <c r="B36" s="389"/>
      <c r="C36" s="390"/>
      <c r="D36" s="15" t="s">
        <v>54</v>
      </c>
      <c r="E36" s="51">
        <v>3000</v>
      </c>
      <c r="F36" s="51"/>
      <c r="G36" s="51">
        <v>3730</v>
      </c>
      <c r="H36" s="51">
        <v>3845.28</v>
      </c>
      <c r="I36" s="252">
        <f t="shared" si="7"/>
        <v>103.09061662198391</v>
      </c>
      <c r="J36" s="34"/>
      <c r="K36" s="62"/>
      <c r="L36" s="39"/>
      <c r="M36" s="39"/>
      <c r="N36" s="39"/>
      <c r="O36" s="39"/>
    </row>
    <row r="37" spans="1:25" hidden="1" x14ac:dyDescent="0.25">
      <c r="A37" s="388">
        <v>3238</v>
      </c>
      <c r="B37" s="389"/>
      <c r="C37" s="390"/>
      <c r="D37" s="15" t="s">
        <v>56</v>
      </c>
      <c r="E37" s="51">
        <v>7000</v>
      </c>
      <c r="F37" s="51"/>
      <c r="G37" s="51">
        <v>6500</v>
      </c>
      <c r="H37" s="51">
        <v>4332.01</v>
      </c>
      <c r="I37" s="252">
        <f t="shared" si="7"/>
        <v>66.646307692307687</v>
      </c>
      <c r="J37" s="34"/>
      <c r="K37" s="62"/>
      <c r="L37" s="39"/>
      <c r="M37" s="39"/>
      <c r="N37" s="39"/>
      <c r="O37" s="39"/>
    </row>
    <row r="38" spans="1:25" hidden="1" x14ac:dyDescent="0.25">
      <c r="A38" s="388">
        <v>3239</v>
      </c>
      <c r="B38" s="389"/>
      <c r="C38" s="390"/>
      <c r="D38" s="15" t="s">
        <v>57</v>
      </c>
      <c r="E38" s="51">
        <v>400</v>
      </c>
      <c r="F38" s="51"/>
      <c r="G38" s="51">
        <v>1145</v>
      </c>
      <c r="H38" s="51">
        <v>5856.25</v>
      </c>
      <c r="I38" s="252">
        <f t="shared" si="7"/>
        <v>511.46288209606985</v>
      </c>
      <c r="J38" s="34"/>
      <c r="K38" s="62"/>
      <c r="L38" s="39"/>
      <c r="M38" s="39"/>
      <c r="N38" s="39"/>
      <c r="O38" s="39"/>
      <c r="V38" s="408"/>
      <c r="W38" s="408"/>
      <c r="X38" s="408"/>
    </row>
    <row r="39" spans="1:25" ht="25.5" hidden="1" x14ac:dyDescent="0.25">
      <c r="A39" s="407">
        <v>329</v>
      </c>
      <c r="B39" s="407"/>
      <c r="C39" s="407"/>
      <c r="D39" s="16" t="s">
        <v>58</v>
      </c>
      <c r="E39" s="57">
        <f>SUM(E40:E43)</f>
        <v>3214</v>
      </c>
      <c r="F39" s="57">
        <f t="shared" ref="F39:H39" si="12">SUM(F40:F43)</f>
        <v>0</v>
      </c>
      <c r="G39" s="57">
        <f t="shared" si="12"/>
        <v>5810.18</v>
      </c>
      <c r="H39" s="57">
        <f t="shared" si="12"/>
        <v>6003.16</v>
      </c>
      <c r="I39" s="257">
        <f t="shared" si="7"/>
        <v>103.32141172906863</v>
      </c>
      <c r="K39" s="123"/>
    </row>
    <row r="40" spans="1:25" hidden="1" x14ac:dyDescent="0.25">
      <c r="A40" s="388">
        <v>3292</v>
      </c>
      <c r="B40" s="389"/>
      <c r="C40" s="390"/>
      <c r="D40" s="15" t="s">
        <v>59</v>
      </c>
      <c r="E40" s="51">
        <v>1000</v>
      </c>
      <c r="F40" s="51"/>
      <c r="G40" s="51">
        <v>2615.11</v>
      </c>
      <c r="H40" s="51">
        <v>2615.11</v>
      </c>
      <c r="I40" s="252">
        <f t="shared" si="7"/>
        <v>100</v>
      </c>
      <c r="J40" s="34"/>
      <c r="K40" s="62"/>
      <c r="L40" s="39"/>
      <c r="M40" s="39"/>
      <c r="N40" s="39"/>
      <c r="O40" s="39"/>
    </row>
    <row r="41" spans="1:25" hidden="1" x14ac:dyDescent="0.25">
      <c r="A41" s="388">
        <v>3293</v>
      </c>
      <c r="B41" s="389"/>
      <c r="C41" s="390"/>
      <c r="D41" s="15" t="s">
        <v>60</v>
      </c>
      <c r="E41" s="51">
        <v>500</v>
      </c>
      <c r="F41" s="51"/>
      <c r="G41" s="51">
        <v>2236.0700000000002</v>
      </c>
      <c r="H41" s="51">
        <v>2285.9899999999998</v>
      </c>
      <c r="I41" s="252">
        <f t="shared" si="7"/>
        <v>102.23248824947339</v>
      </c>
      <c r="J41" s="34"/>
      <c r="K41" s="62"/>
      <c r="L41" s="39"/>
      <c r="M41" s="39"/>
      <c r="N41" s="39"/>
      <c r="O41" s="39"/>
    </row>
    <row r="42" spans="1:25" hidden="1" x14ac:dyDescent="0.25">
      <c r="A42" s="388">
        <v>3294</v>
      </c>
      <c r="B42" s="389"/>
      <c r="C42" s="390"/>
      <c r="D42" s="15" t="s">
        <v>61</v>
      </c>
      <c r="E42" s="51">
        <v>200</v>
      </c>
      <c r="F42" s="51"/>
      <c r="G42" s="51">
        <v>145</v>
      </c>
      <c r="H42" s="51">
        <v>145</v>
      </c>
      <c r="I42" s="252">
        <f t="shared" si="7"/>
        <v>100</v>
      </c>
      <c r="J42" s="34"/>
      <c r="K42" s="38"/>
      <c r="L42" s="39"/>
      <c r="M42" s="39"/>
      <c r="N42" s="39"/>
      <c r="O42" s="39"/>
      <c r="V42" s="406"/>
      <c r="W42" s="406"/>
      <c r="X42" s="406"/>
    </row>
    <row r="43" spans="1:25" ht="25.5" hidden="1" x14ac:dyDescent="0.25">
      <c r="A43" s="388">
        <v>3299</v>
      </c>
      <c r="B43" s="389"/>
      <c r="C43" s="390"/>
      <c r="D43" s="15" t="s">
        <v>58</v>
      </c>
      <c r="E43" s="51">
        <v>1514</v>
      </c>
      <c r="F43" s="51"/>
      <c r="G43" s="51">
        <v>814</v>
      </c>
      <c r="H43" s="51">
        <v>957.06</v>
      </c>
      <c r="I43" s="252">
        <f t="shared" si="7"/>
        <v>117.57493857493857</v>
      </c>
      <c r="J43" s="34"/>
      <c r="K43" s="38"/>
      <c r="L43" s="39"/>
      <c r="M43" s="39"/>
      <c r="N43" s="39"/>
      <c r="O43" s="39"/>
    </row>
    <row r="44" spans="1:25" ht="23.25" customHeight="1" x14ac:dyDescent="0.25">
      <c r="A44" s="382">
        <v>34</v>
      </c>
      <c r="B44" s="383"/>
      <c r="C44" s="384"/>
      <c r="D44" s="25" t="s">
        <v>63</v>
      </c>
      <c r="E44" s="53">
        <v>2000</v>
      </c>
      <c r="F44" s="53">
        <v>0</v>
      </c>
      <c r="G44" s="53">
        <v>2000</v>
      </c>
      <c r="H44" s="53">
        <f>H45</f>
        <v>2000</v>
      </c>
      <c r="I44" s="258">
        <f t="shared" si="7"/>
        <v>100</v>
      </c>
      <c r="Y44" s="70"/>
    </row>
    <row r="45" spans="1:25" hidden="1" x14ac:dyDescent="0.25">
      <c r="A45" s="376">
        <v>343</v>
      </c>
      <c r="B45" s="377"/>
      <c r="C45" s="378"/>
      <c r="D45" s="16" t="s">
        <v>64</v>
      </c>
      <c r="E45" s="57">
        <v>2000</v>
      </c>
      <c r="F45" s="57"/>
      <c r="G45" s="57">
        <f>G46</f>
        <v>2000</v>
      </c>
      <c r="H45" s="57">
        <f>H46</f>
        <v>2000</v>
      </c>
      <c r="I45" s="257">
        <f t="shared" si="7"/>
        <v>100</v>
      </c>
    </row>
    <row r="46" spans="1:25" ht="25.5" hidden="1" x14ac:dyDescent="0.25">
      <c r="A46" s="388">
        <v>3431</v>
      </c>
      <c r="B46" s="389"/>
      <c r="C46" s="390"/>
      <c r="D46" s="15" t="s">
        <v>65</v>
      </c>
      <c r="E46" s="51">
        <v>2000</v>
      </c>
      <c r="F46" s="51"/>
      <c r="G46" s="51">
        <v>2000</v>
      </c>
      <c r="H46" s="51">
        <v>2000</v>
      </c>
      <c r="I46" s="252">
        <f t="shared" si="7"/>
        <v>100</v>
      </c>
      <c r="J46" s="34"/>
      <c r="K46" s="38"/>
      <c r="L46" s="39"/>
      <c r="M46" s="39"/>
      <c r="N46" s="39"/>
      <c r="O46" s="39"/>
    </row>
    <row r="47" spans="1:25" ht="51.75" customHeight="1" x14ac:dyDescent="0.25">
      <c r="A47" s="376" t="s">
        <v>66</v>
      </c>
      <c r="B47" s="377"/>
      <c r="C47" s="378"/>
      <c r="D47" s="16" t="s">
        <v>67</v>
      </c>
      <c r="E47" s="51">
        <v>15445</v>
      </c>
      <c r="F47" s="51">
        <f>G47-E47</f>
        <v>880</v>
      </c>
      <c r="G47" s="51">
        <f t="shared" ref="G47:H49" si="13">G48</f>
        <v>16325</v>
      </c>
      <c r="H47" s="51">
        <f t="shared" si="13"/>
        <v>16325</v>
      </c>
      <c r="I47" s="252">
        <f t="shared" si="7"/>
        <v>100</v>
      </c>
    </row>
    <row r="48" spans="1:25" ht="25.5" x14ac:dyDescent="0.25">
      <c r="A48" s="379" t="s">
        <v>37</v>
      </c>
      <c r="B48" s="380"/>
      <c r="C48" s="381"/>
      <c r="D48" s="26" t="s">
        <v>38</v>
      </c>
      <c r="E48" s="52">
        <v>15445</v>
      </c>
      <c r="F48" s="52">
        <f>G48-E48</f>
        <v>880</v>
      </c>
      <c r="G48" s="52">
        <f t="shared" si="13"/>
        <v>16325</v>
      </c>
      <c r="H48" s="52">
        <f t="shared" si="13"/>
        <v>16325</v>
      </c>
      <c r="I48" s="251">
        <f t="shared" si="7"/>
        <v>100</v>
      </c>
      <c r="J48" s="140">
        <v>921</v>
      </c>
      <c r="K48" s="141" t="e">
        <f>#REF!</f>
        <v>#REF!</v>
      </c>
      <c r="L48" s="141" t="e">
        <f>#REF!</f>
        <v>#REF!</v>
      </c>
      <c r="M48" s="141">
        <f>E48</f>
        <v>15445</v>
      </c>
      <c r="N48" s="141" t="e">
        <f>#REF!</f>
        <v>#REF!</v>
      </c>
      <c r="O48" s="141" t="e">
        <f>#REF!</f>
        <v>#REF!</v>
      </c>
      <c r="X48" s="71"/>
    </row>
    <row r="49" spans="1:24" x14ac:dyDescent="0.25">
      <c r="A49" s="385">
        <v>3</v>
      </c>
      <c r="B49" s="386"/>
      <c r="C49" s="387"/>
      <c r="D49" s="15" t="s">
        <v>17</v>
      </c>
      <c r="E49" s="51">
        <v>15445</v>
      </c>
      <c r="F49" s="51">
        <f>G49-E49</f>
        <v>880</v>
      </c>
      <c r="G49" s="51">
        <f t="shared" si="13"/>
        <v>16325</v>
      </c>
      <c r="H49" s="51">
        <f t="shared" si="13"/>
        <v>16325</v>
      </c>
      <c r="I49" s="252">
        <f t="shared" si="7"/>
        <v>100</v>
      </c>
    </row>
    <row r="50" spans="1:24" ht="25.5" customHeight="1" x14ac:dyDescent="0.25">
      <c r="A50" s="382">
        <v>32</v>
      </c>
      <c r="B50" s="383"/>
      <c r="C50" s="384"/>
      <c r="D50" s="25" t="s">
        <v>27</v>
      </c>
      <c r="E50" s="53">
        <v>15445</v>
      </c>
      <c r="F50" s="53">
        <f>G50-E50</f>
        <v>880</v>
      </c>
      <c r="G50" s="53">
        <v>16325</v>
      </c>
      <c r="H50" s="53">
        <f>H51+H53</f>
        <v>16325</v>
      </c>
      <c r="I50" s="258">
        <f t="shared" si="7"/>
        <v>100</v>
      </c>
      <c r="X50" s="72"/>
    </row>
    <row r="51" spans="1:24" hidden="1" x14ac:dyDescent="0.25">
      <c r="A51" s="385">
        <v>322</v>
      </c>
      <c r="B51" s="386"/>
      <c r="C51" s="387"/>
      <c r="D51" s="15" t="s">
        <v>44</v>
      </c>
      <c r="E51" s="51">
        <v>8000</v>
      </c>
      <c r="F51" s="51"/>
      <c r="G51" s="51">
        <f>G52</f>
        <v>7580</v>
      </c>
      <c r="H51" s="51">
        <f>H52</f>
        <v>8154.22</v>
      </c>
      <c r="I51" s="252">
        <f t="shared" si="7"/>
        <v>107.5754617414248</v>
      </c>
    </row>
    <row r="52" spans="1:24" s="21" customFormat="1" ht="25.5" hidden="1" x14ac:dyDescent="0.25">
      <c r="A52" s="388">
        <v>3224</v>
      </c>
      <c r="B52" s="389"/>
      <c r="C52" s="390"/>
      <c r="D52" s="130" t="s">
        <v>68</v>
      </c>
      <c r="E52" s="51">
        <v>8000</v>
      </c>
      <c r="F52" s="51"/>
      <c r="G52" s="51">
        <v>7580</v>
      </c>
      <c r="H52" s="51">
        <v>8154.22</v>
      </c>
      <c r="I52" s="252">
        <f t="shared" si="7"/>
        <v>107.5754617414248</v>
      </c>
      <c r="K52" s="41"/>
      <c r="L52" s="41"/>
      <c r="M52" s="41"/>
      <c r="N52" s="41"/>
      <c r="O52" s="41"/>
      <c r="P52" s="41"/>
    </row>
    <row r="53" spans="1:24" hidden="1" x14ac:dyDescent="0.25">
      <c r="A53" s="385">
        <v>323</v>
      </c>
      <c r="B53" s="386"/>
      <c r="C53" s="387"/>
      <c r="D53" s="15" t="s">
        <v>69</v>
      </c>
      <c r="E53" s="51">
        <v>7445</v>
      </c>
      <c r="F53" s="51"/>
      <c r="G53" s="51">
        <f>G54</f>
        <v>8745</v>
      </c>
      <c r="H53" s="51">
        <f>H54</f>
        <v>8170.78</v>
      </c>
      <c r="I53" s="252">
        <f t="shared" si="7"/>
        <v>93.433733562035442</v>
      </c>
    </row>
    <row r="54" spans="1:24" s="21" customFormat="1" ht="25.5" hidden="1" x14ac:dyDescent="0.25">
      <c r="A54" s="388">
        <v>3232</v>
      </c>
      <c r="B54" s="389"/>
      <c r="C54" s="390"/>
      <c r="D54" s="130" t="s">
        <v>70</v>
      </c>
      <c r="E54" s="51">
        <v>7445</v>
      </c>
      <c r="F54" s="51"/>
      <c r="G54" s="51">
        <v>8745</v>
      </c>
      <c r="H54" s="51">
        <v>8170.78</v>
      </c>
      <c r="I54" s="252">
        <f t="shared" si="7"/>
        <v>93.433733562035442</v>
      </c>
      <c r="K54" s="41"/>
      <c r="L54" s="41"/>
      <c r="M54" s="41"/>
      <c r="N54" s="41"/>
      <c r="O54" s="41"/>
      <c r="P54" s="41"/>
    </row>
    <row r="55" spans="1:24" s="21" customFormat="1" ht="40.5" customHeight="1" x14ac:dyDescent="0.25">
      <c r="A55" s="159" t="s">
        <v>226</v>
      </c>
      <c r="B55" s="160"/>
      <c r="C55" s="161"/>
      <c r="D55" s="129" t="s">
        <v>227</v>
      </c>
      <c r="E55" s="68">
        <f t="shared" ref="E55" si="14">E56</f>
        <v>51197</v>
      </c>
      <c r="F55" s="68">
        <f t="shared" ref="F55:F60" si="15">G55-E55</f>
        <v>1038.8899999999994</v>
      </c>
      <c r="G55" s="68">
        <f>G56+G110+G123</f>
        <v>52235.89</v>
      </c>
      <c r="H55" s="68">
        <f>H56+H110+H123</f>
        <v>95292.12</v>
      </c>
      <c r="I55" s="259">
        <f t="shared" si="7"/>
        <v>182.42652704873984</v>
      </c>
      <c r="K55" s="41"/>
      <c r="L55" s="41"/>
      <c r="M55" s="41"/>
      <c r="N55" s="41"/>
      <c r="O55" s="41"/>
      <c r="P55" s="41"/>
    </row>
    <row r="56" spans="1:24" s="21" customFormat="1" ht="41.25" customHeight="1" x14ac:dyDescent="0.25">
      <c r="A56" s="376" t="s">
        <v>155</v>
      </c>
      <c r="B56" s="377"/>
      <c r="C56" s="378"/>
      <c r="D56" s="35" t="s">
        <v>156</v>
      </c>
      <c r="E56" s="56">
        <f>E57+E63+E69</f>
        <v>51197</v>
      </c>
      <c r="F56" s="56">
        <f t="shared" si="15"/>
        <v>-1361.1100000000006</v>
      </c>
      <c r="G56" s="56">
        <f>G63+G69+G96</f>
        <v>49835.89</v>
      </c>
      <c r="H56" s="56">
        <f>H63+H69+H96</f>
        <v>75267.12</v>
      </c>
      <c r="I56" s="257">
        <f t="shared" si="7"/>
        <v>151.02995050354272</v>
      </c>
      <c r="K56" s="41"/>
      <c r="L56" s="41"/>
      <c r="M56" s="41"/>
      <c r="N56" s="41"/>
      <c r="O56" s="41"/>
      <c r="P56" s="41"/>
    </row>
    <row r="57" spans="1:24" x14ac:dyDescent="0.25">
      <c r="A57" s="376" t="s">
        <v>71</v>
      </c>
      <c r="B57" s="377"/>
      <c r="C57" s="378"/>
      <c r="D57" s="16" t="s">
        <v>72</v>
      </c>
      <c r="E57" s="51">
        <v>666</v>
      </c>
      <c r="F57" s="51">
        <f t="shared" si="15"/>
        <v>-666</v>
      </c>
      <c r="G57" s="51">
        <v>0</v>
      </c>
      <c r="H57" s="51">
        <v>0</v>
      </c>
      <c r="I57" s="252" t="e">
        <f t="shared" si="7"/>
        <v>#DIV/0!</v>
      </c>
      <c r="J57" s="147">
        <v>970</v>
      </c>
      <c r="K57" s="148" t="e">
        <f>#REF!</f>
        <v>#REF!</v>
      </c>
      <c r="L57" s="148" t="e">
        <f>#REF!</f>
        <v>#REF!</v>
      </c>
      <c r="M57" s="148">
        <f>E57</f>
        <v>666</v>
      </c>
      <c r="N57" s="148" t="e">
        <f>#REF!</f>
        <v>#REF!</v>
      </c>
      <c r="O57" s="148" t="e">
        <f>#REF!</f>
        <v>#REF!</v>
      </c>
    </row>
    <row r="58" spans="1:24" ht="25.5" customHeight="1" x14ac:dyDescent="0.25">
      <c r="A58" s="379" t="s">
        <v>73</v>
      </c>
      <c r="B58" s="380"/>
      <c r="C58" s="381"/>
      <c r="D58" s="26" t="s">
        <v>74</v>
      </c>
      <c r="E58" s="52">
        <v>666</v>
      </c>
      <c r="F58" s="52">
        <f t="shared" si="15"/>
        <v>-666</v>
      </c>
      <c r="G58" s="52">
        <v>0</v>
      </c>
      <c r="H58" s="52">
        <v>0</v>
      </c>
      <c r="I58" s="251" t="e">
        <f t="shared" si="7"/>
        <v>#DIV/0!</v>
      </c>
      <c r="J58" s="146"/>
      <c r="X58" s="71"/>
    </row>
    <row r="59" spans="1:24" x14ac:dyDescent="0.25">
      <c r="A59" s="385">
        <v>3</v>
      </c>
      <c r="B59" s="386"/>
      <c r="C59" s="387"/>
      <c r="D59" s="15" t="s">
        <v>15</v>
      </c>
      <c r="E59" s="51">
        <v>666</v>
      </c>
      <c r="F59" s="51">
        <f t="shared" si="15"/>
        <v>-666</v>
      </c>
      <c r="G59" s="51">
        <v>0</v>
      </c>
      <c r="H59" s="51">
        <v>0</v>
      </c>
      <c r="I59" s="252" t="e">
        <f t="shared" si="7"/>
        <v>#DIV/0!</v>
      </c>
    </row>
    <row r="60" spans="1:24" ht="25.5" customHeight="1" x14ac:dyDescent="0.25">
      <c r="A60" s="382">
        <v>32</v>
      </c>
      <c r="B60" s="383"/>
      <c r="C60" s="384"/>
      <c r="D60" s="25" t="s">
        <v>27</v>
      </c>
      <c r="E60" s="53">
        <v>666</v>
      </c>
      <c r="F60" s="53">
        <f t="shared" si="15"/>
        <v>-666</v>
      </c>
      <c r="G60" s="53">
        <v>0</v>
      </c>
      <c r="H60" s="53">
        <v>0</v>
      </c>
      <c r="I60" s="258" t="e">
        <f t="shared" si="7"/>
        <v>#DIV/0!</v>
      </c>
    </row>
    <row r="61" spans="1:24" ht="25.5" hidden="1" x14ac:dyDescent="0.25">
      <c r="A61" s="385">
        <v>329</v>
      </c>
      <c r="B61" s="386"/>
      <c r="C61" s="387"/>
      <c r="D61" s="15" t="s">
        <v>58</v>
      </c>
      <c r="E61" s="51">
        <v>666</v>
      </c>
      <c r="F61" s="51"/>
      <c r="G61" s="51">
        <v>0</v>
      </c>
      <c r="H61" s="51">
        <v>0</v>
      </c>
      <c r="I61" s="252" t="e">
        <f t="shared" si="7"/>
        <v>#DIV/0!</v>
      </c>
    </row>
    <row r="62" spans="1:24" ht="25.5" hidden="1" x14ac:dyDescent="0.25">
      <c r="A62" s="388">
        <v>3299</v>
      </c>
      <c r="B62" s="389"/>
      <c r="C62" s="390"/>
      <c r="D62" s="15" t="s">
        <v>58</v>
      </c>
      <c r="E62" s="51">
        <v>666</v>
      </c>
      <c r="F62" s="51"/>
      <c r="G62" s="51">
        <v>0</v>
      </c>
      <c r="H62" s="51">
        <v>0</v>
      </c>
      <c r="I62" s="252" t="e">
        <f t="shared" si="7"/>
        <v>#DIV/0!</v>
      </c>
    </row>
    <row r="63" spans="1:24" ht="19.5" customHeight="1" x14ac:dyDescent="0.25">
      <c r="A63" s="376" t="s">
        <v>79</v>
      </c>
      <c r="B63" s="377"/>
      <c r="C63" s="378"/>
      <c r="D63" s="16" t="s">
        <v>80</v>
      </c>
      <c r="E63" s="51">
        <v>531</v>
      </c>
      <c r="F63" s="51">
        <f>G63-E63</f>
        <v>0</v>
      </c>
      <c r="G63" s="51">
        <f>G64</f>
        <v>531</v>
      </c>
      <c r="H63" s="51">
        <f>H64</f>
        <v>531</v>
      </c>
      <c r="I63" s="252">
        <f t="shared" si="7"/>
        <v>100</v>
      </c>
    </row>
    <row r="64" spans="1:24" x14ac:dyDescent="0.25">
      <c r="A64" s="379" t="s">
        <v>81</v>
      </c>
      <c r="B64" s="380"/>
      <c r="C64" s="381"/>
      <c r="D64" s="26" t="s">
        <v>74</v>
      </c>
      <c r="E64" s="52">
        <v>531</v>
      </c>
      <c r="F64" s="52">
        <f>G64-E64</f>
        <v>0</v>
      </c>
      <c r="G64" s="52">
        <f>G65</f>
        <v>531</v>
      </c>
      <c r="H64" s="52">
        <f>H65</f>
        <v>531</v>
      </c>
      <c r="I64" s="251">
        <f t="shared" si="7"/>
        <v>100</v>
      </c>
      <c r="J64" s="138">
        <v>980</v>
      </c>
      <c r="K64" s="139" t="e">
        <f>#REF!</f>
        <v>#REF!</v>
      </c>
      <c r="L64" s="139" t="e">
        <f>#REF!</f>
        <v>#REF!</v>
      </c>
      <c r="M64" s="139">
        <f>E64</f>
        <v>531</v>
      </c>
      <c r="N64" s="139" t="e">
        <f>#REF!</f>
        <v>#REF!</v>
      </c>
      <c r="O64" s="139" t="e">
        <f>#REF!</f>
        <v>#REF!</v>
      </c>
    </row>
    <row r="65" spans="1:16" s="22" customFormat="1" x14ac:dyDescent="0.25">
      <c r="A65" s="385">
        <v>3</v>
      </c>
      <c r="B65" s="386"/>
      <c r="C65" s="387"/>
      <c r="D65" s="15" t="s">
        <v>17</v>
      </c>
      <c r="E65" s="51">
        <v>531</v>
      </c>
      <c r="F65" s="51">
        <v>0</v>
      </c>
      <c r="G65" s="51">
        <v>531</v>
      </c>
      <c r="H65" s="51">
        <v>531</v>
      </c>
      <c r="I65" s="252">
        <f t="shared" si="7"/>
        <v>100</v>
      </c>
      <c r="K65" s="42"/>
      <c r="L65" s="42"/>
      <c r="M65" s="42"/>
      <c r="N65" s="42"/>
      <c r="O65" s="42"/>
      <c r="P65" s="42"/>
    </row>
    <row r="66" spans="1:16" s="22" customFormat="1" ht="26.25" customHeight="1" x14ac:dyDescent="0.25">
      <c r="A66" s="382">
        <v>32</v>
      </c>
      <c r="B66" s="383"/>
      <c r="C66" s="384"/>
      <c r="D66" s="25" t="s">
        <v>27</v>
      </c>
      <c r="E66" s="53">
        <v>531</v>
      </c>
      <c r="F66" s="53">
        <v>0</v>
      </c>
      <c r="G66" s="53">
        <v>531</v>
      </c>
      <c r="H66" s="53">
        <v>531</v>
      </c>
      <c r="I66" s="258">
        <f t="shared" si="7"/>
        <v>100</v>
      </c>
      <c r="K66" s="42"/>
      <c r="L66" s="42"/>
      <c r="M66" s="42"/>
      <c r="N66" s="42"/>
      <c r="O66" s="42"/>
      <c r="P66" s="42"/>
    </row>
    <row r="67" spans="1:16" s="22" customFormat="1" hidden="1" x14ac:dyDescent="0.25">
      <c r="A67" s="385">
        <v>323</v>
      </c>
      <c r="B67" s="386"/>
      <c r="C67" s="387"/>
      <c r="D67" s="15" t="s">
        <v>49</v>
      </c>
      <c r="E67" s="51">
        <v>531</v>
      </c>
      <c r="F67" s="51"/>
      <c r="G67" s="51">
        <f>G68</f>
        <v>531</v>
      </c>
      <c r="H67" s="51">
        <f>H68</f>
        <v>532</v>
      </c>
      <c r="I67" s="252">
        <f t="shared" si="7"/>
        <v>100.18832391713748</v>
      </c>
      <c r="K67" s="42"/>
      <c r="L67" s="42"/>
      <c r="M67" s="42"/>
      <c r="N67" s="42"/>
      <c r="O67" s="42"/>
      <c r="P67" s="42"/>
    </row>
    <row r="68" spans="1:16" hidden="1" x14ac:dyDescent="0.25">
      <c r="A68" s="388">
        <v>3237</v>
      </c>
      <c r="B68" s="389"/>
      <c r="C68" s="390"/>
      <c r="D68" s="15" t="s">
        <v>55</v>
      </c>
      <c r="E68" s="51">
        <v>531</v>
      </c>
      <c r="F68" s="51"/>
      <c r="G68" s="51">
        <v>531</v>
      </c>
      <c r="H68" s="51">
        <v>532</v>
      </c>
      <c r="I68" s="252">
        <f t="shared" si="7"/>
        <v>100.18832391713748</v>
      </c>
    </row>
    <row r="69" spans="1:16" x14ac:dyDescent="0.25">
      <c r="A69" s="376" t="s">
        <v>171</v>
      </c>
      <c r="B69" s="377"/>
      <c r="C69" s="378"/>
      <c r="D69" s="73" t="s">
        <v>168</v>
      </c>
      <c r="E69" s="125">
        <v>50000</v>
      </c>
      <c r="F69" s="125">
        <f>G69-E69</f>
        <v>-5395.1100000000006</v>
      </c>
      <c r="G69" s="125">
        <f>G70+G83</f>
        <v>44604.89</v>
      </c>
      <c r="H69" s="125">
        <f t="shared" ref="H69:O69" si="16">H70+H83</f>
        <v>69637.76999999999</v>
      </c>
      <c r="I69" s="260">
        <f t="shared" si="7"/>
        <v>156.12138041367211</v>
      </c>
      <c r="J69" s="125">
        <f t="shared" si="16"/>
        <v>1960</v>
      </c>
      <c r="K69" s="125" t="e">
        <f t="shared" si="16"/>
        <v>#REF!</v>
      </c>
      <c r="L69" s="125" t="e">
        <f t="shared" si="16"/>
        <v>#REF!</v>
      </c>
      <c r="M69" s="125">
        <f t="shared" si="16"/>
        <v>50000</v>
      </c>
      <c r="N69" s="125" t="e">
        <f t="shared" si="16"/>
        <v>#REF!</v>
      </c>
      <c r="O69" s="125" t="e">
        <f t="shared" si="16"/>
        <v>#REF!</v>
      </c>
    </row>
    <row r="70" spans="1:16" ht="29.25" customHeight="1" x14ac:dyDescent="0.25">
      <c r="A70" s="379" t="s">
        <v>81</v>
      </c>
      <c r="B70" s="380"/>
      <c r="C70" s="381"/>
      <c r="D70" s="26" t="s">
        <v>74</v>
      </c>
      <c r="E70" s="126">
        <v>50000</v>
      </c>
      <c r="F70" s="126">
        <f>G70-E70</f>
        <v>-38402.729999999996</v>
      </c>
      <c r="G70" s="126">
        <f>G71</f>
        <v>11597.27</v>
      </c>
      <c r="H70" s="126">
        <f>H71</f>
        <v>18105.809999999998</v>
      </c>
      <c r="I70" s="261">
        <f>H70/G70*100</f>
        <v>156.12131130860968</v>
      </c>
      <c r="J70" s="143">
        <v>980</v>
      </c>
      <c r="K70" s="139" t="e">
        <f>#REF!</f>
        <v>#REF!</v>
      </c>
      <c r="L70" s="139" t="e">
        <f>#REF!</f>
        <v>#REF!</v>
      </c>
      <c r="M70" s="139">
        <f>E70</f>
        <v>50000</v>
      </c>
      <c r="N70" s="139" t="e">
        <f>#REF!</f>
        <v>#REF!</v>
      </c>
      <c r="O70" s="139" t="e">
        <f>#REF!</f>
        <v>#REF!</v>
      </c>
    </row>
    <row r="71" spans="1:16" ht="22.5" customHeight="1" x14ac:dyDescent="0.25">
      <c r="A71" s="385">
        <v>3</v>
      </c>
      <c r="B71" s="386"/>
      <c r="C71" s="387"/>
      <c r="D71" s="74" t="s">
        <v>17</v>
      </c>
      <c r="E71" s="51">
        <f>E72+E79</f>
        <v>50000</v>
      </c>
      <c r="F71" s="51">
        <f t="shared" ref="F71:H71" si="17">F72+F79</f>
        <v>0</v>
      </c>
      <c r="G71" s="51">
        <f t="shared" si="17"/>
        <v>11597.27</v>
      </c>
      <c r="H71" s="51">
        <f t="shared" si="17"/>
        <v>18105.809999999998</v>
      </c>
      <c r="I71" s="252">
        <f t="shared" si="7"/>
        <v>156.12131130860968</v>
      </c>
    </row>
    <row r="72" spans="1:16" ht="21" customHeight="1" x14ac:dyDescent="0.25">
      <c r="A72" s="382">
        <v>31</v>
      </c>
      <c r="B72" s="383"/>
      <c r="C72" s="384"/>
      <c r="D72" s="25" t="s">
        <v>18</v>
      </c>
      <c r="E72" s="53">
        <f>E73+E75+E77</f>
        <v>49000</v>
      </c>
      <c r="F72" s="53">
        <f t="shared" ref="F72:H72" si="18">F73+F75+F77</f>
        <v>0</v>
      </c>
      <c r="G72" s="53">
        <f t="shared" si="18"/>
        <v>11167.04</v>
      </c>
      <c r="H72" s="53">
        <f t="shared" si="18"/>
        <v>17352.05</v>
      </c>
      <c r="I72" s="258">
        <f t="shared" si="7"/>
        <v>155.38629753273918</v>
      </c>
    </row>
    <row r="73" spans="1:16" hidden="1" x14ac:dyDescent="0.25">
      <c r="A73" s="385">
        <v>311</v>
      </c>
      <c r="B73" s="386"/>
      <c r="C73" s="387"/>
      <c r="D73" s="74" t="s">
        <v>125</v>
      </c>
      <c r="E73" s="51">
        <v>40000</v>
      </c>
      <c r="F73" s="51"/>
      <c r="G73" s="51">
        <f>G74</f>
        <v>9228.36</v>
      </c>
      <c r="H73" s="51">
        <f>H74</f>
        <v>14013.9</v>
      </c>
      <c r="I73" s="252">
        <f t="shared" si="7"/>
        <v>151.85688464689281</v>
      </c>
    </row>
    <row r="74" spans="1:16" hidden="1" x14ac:dyDescent="0.25">
      <c r="A74" s="388">
        <v>3111</v>
      </c>
      <c r="B74" s="389"/>
      <c r="C74" s="390"/>
      <c r="D74" s="74" t="s">
        <v>75</v>
      </c>
      <c r="E74" s="51">
        <v>40000</v>
      </c>
      <c r="F74" s="51"/>
      <c r="G74" s="51">
        <v>9228.36</v>
      </c>
      <c r="H74" s="51">
        <v>14013.9</v>
      </c>
      <c r="I74" s="252">
        <f t="shared" si="7"/>
        <v>151.85688464689281</v>
      </c>
    </row>
    <row r="75" spans="1:16" hidden="1" x14ac:dyDescent="0.25">
      <c r="A75" s="385">
        <v>312</v>
      </c>
      <c r="B75" s="386"/>
      <c r="C75" s="387"/>
      <c r="D75" s="74" t="s">
        <v>76</v>
      </c>
      <c r="E75" s="51">
        <v>2000</v>
      </c>
      <c r="F75" s="51"/>
      <c r="G75" s="51">
        <f>G76</f>
        <v>416</v>
      </c>
      <c r="H75" s="51">
        <f>H76</f>
        <v>1025.8599999999999</v>
      </c>
      <c r="I75" s="252">
        <f t="shared" si="7"/>
        <v>246.60096153846149</v>
      </c>
    </row>
    <row r="76" spans="1:16" hidden="1" x14ac:dyDescent="0.25">
      <c r="A76" s="388">
        <v>3121</v>
      </c>
      <c r="B76" s="389"/>
      <c r="C76" s="390"/>
      <c r="D76" s="74" t="s">
        <v>76</v>
      </c>
      <c r="E76" s="51">
        <v>2000</v>
      </c>
      <c r="F76" s="51"/>
      <c r="G76" s="51">
        <v>416</v>
      </c>
      <c r="H76" s="51">
        <v>1025.8599999999999</v>
      </c>
      <c r="I76" s="252">
        <f t="shared" si="7"/>
        <v>246.60096153846149</v>
      </c>
    </row>
    <row r="77" spans="1:16" hidden="1" x14ac:dyDescent="0.25">
      <c r="A77" s="385">
        <v>313</v>
      </c>
      <c r="B77" s="386"/>
      <c r="C77" s="387"/>
      <c r="D77" s="74" t="s">
        <v>126</v>
      </c>
      <c r="E77" s="51">
        <v>7000</v>
      </c>
      <c r="F77" s="51"/>
      <c r="G77" s="51">
        <f>G78</f>
        <v>1522.68</v>
      </c>
      <c r="H77" s="51">
        <f>H78</f>
        <v>2312.29</v>
      </c>
      <c r="I77" s="252">
        <f t="shared" ref="I77:I140" si="19">H77/G77*100</f>
        <v>151.85659495100742</v>
      </c>
    </row>
    <row r="78" spans="1:16" ht="25.5" hidden="1" x14ac:dyDescent="0.25">
      <c r="A78" s="388">
        <v>3132</v>
      </c>
      <c r="B78" s="389"/>
      <c r="C78" s="390"/>
      <c r="D78" s="74" t="s">
        <v>77</v>
      </c>
      <c r="E78" s="51">
        <v>7000</v>
      </c>
      <c r="F78" s="51"/>
      <c r="G78" s="51">
        <v>1522.68</v>
      </c>
      <c r="H78" s="51">
        <v>2312.29</v>
      </c>
      <c r="I78" s="252">
        <f t="shared" si="19"/>
        <v>151.85659495100742</v>
      </c>
    </row>
    <row r="79" spans="1:16" ht="19.5" customHeight="1" x14ac:dyDescent="0.25">
      <c r="A79" s="382">
        <v>32</v>
      </c>
      <c r="B79" s="383"/>
      <c r="C79" s="384"/>
      <c r="D79" s="25" t="s">
        <v>27</v>
      </c>
      <c r="E79" s="127">
        <f>E80</f>
        <v>1000</v>
      </c>
      <c r="F79" s="127">
        <f t="shared" ref="F79:H79" si="20">F80</f>
        <v>0</v>
      </c>
      <c r="G79" s="127">
        <f t="shared" si="20"/>
        <v>430.23</v>
      </c>
      <c r="H79" s="127">
        <f t="shared" si="20"/>
        <v>753.76</v>
      </c>
      <c r="I79" s="262">
        <f t="shared" si="19"/>
        <v>175.19931199590914</v>
      </c>
    </row>
    <row r="80" spans="1:16" hidden="1" x14ac:dyDescent="0.25">
      <c r="A80" s="385">
        <v>321</v>
      </c>
      <c r="B80" s="386"/>
      <c r="C80" s="387"/>
      <c r="D80" s="74" t="s">
        <v>39</v>
      </c>
      <c r="E80" s="68">
        <f>E81+E82</f>
        <v>1000</v>
      </c>
      <c r="F80" s="68">
        <f t="shared" ref="F80:H80" si="21">F81+F82</f>
        <v>0</v>
      </c>
      <c r="G80" s="68">
        <f t="shared" si="21"/>
        <v>430.23</v>
      </c>
      <c r="H80" s="68">
        <f t="shared" si="21"/>
        <v>753.76</v>
      </c>
      <c r="I80" s="259">
        <f t="shared" si="19"/>
        <v>175.19931199590914</v>
      </c>
    </row>
    <row r="81" spans="1:15" hidden="1" x14ac:dyDescent="0.25">
      <c r="A81" s="388">
        <v>3211</v>
      </c>
      <c r="B81" s="389"/>
      <c r="C81" s="390"/>
      <c r="D81" s="74" t="s">
        <v>40</v>
      </c>
      <c r="E81" s="68">
        <v>100</v>
      </c>
      <c r="F81" s="68"/>
      <c r="G81" s="68">
        <v>41.6</v>
      </c>
      <c r="H81" s="243">
        <v>41.6</v>
      </c>
      <c r="I81" s="259">
        <f t="shared" si="19"/>
        <v>100</v>
      </c>
    </row>
    <row r="82" spans="1:15" ht="25.5" hidden="1" x14ac:dyDescent="0.25">
      <c r="A82" s="388">
        <v>3212</v>
      </c>
      <c r="B82" s="389"/>
      <c r="C82" s="390"/>
      <c r="D82" s="74" t="s">
        <v>41</v>
      </c>
      <c r="E82" s="68">
        <v>900</v>
      </c>
      <c r="F82" s="68"/>
      <c r="G82" s="68">
        <v>388.63</v>
      </c>
      <c r="H82" s="243">
        <v>712.16</v>
      </c>
      <c r="I82" s="259">
        <f t="shared" si="19"/>
        <v>183.24884851915704</v>
      </c>
    </row>
    <row r="83" spans="1:15" ht="29.25" customHeight="1" x14ac:dyDescent="0.25">
      <c r="A83" s="379" t="s">
        <v>239</v>
      </c>
      <c r="B83" s="380"/>
      <c r="C83" s="381"/>
      <c r="D83" s="26" t="s">
        <v>240</v>
      </c>
      <c r="E83" s="126">
        <v>0</v>
      </c>
      <c r="F83" s="126">
        <f>G83-E83</f>
        <v>33007.620000000003</v>
      </c>
      <c r="G83" s="126">
        <f>G84</f>
        <v>33007.620000000003</v>
      </c>
      <c r="H83" s="244">
        <f>H84</f>
        <v>51531.96</v>
      </c>
      <c r="I83" s="261">
        <f t="shared" si="19"/>
        <v>156.12140469382524</v>
      </c>
      <c r="J83" s="143">
        <v>980</v>
      </c>
      <c r="K83" s="139" t="e">
        <f>#REF!</f>
        <v>#REF!</v>
      </c>
      <c r="L83" s="139" t="e">
        <f>#REF!</f>
        <v>#REF!</v>
      </c>
      <c r="M83" s="139">
        <f>E83</f>
        <v>0</v>
      </c>
      <c r="N83" s="139" t="e">
        <f>#REF!</f>
        <v>#REF!</v>
      </c>
      <c r="O83" s="139" t="e">
        <f>#REF!</f>
        <v>#REF!</v>
      </c>
    </row>
    <row r="84" spans="1:15" ht="22.5" customHeight="1" x14ac:dyDescent="0.25">
      <c r="A84" s="385">
        <v>3</v>
      </c>
      <c r="B84" s="386"/>
      <c r="C84" s="387"/>
      <c r="D84" s="130" t="s">
        <v>17</v>
      </c>
      <c r="E84" s="51">
        <v>0</v>
      </c>
      <c r="F84" s="51">
        <f>G84-E84</f>
        <v>33007.620000000003</v>
      </c>
      <c r="G84" s="51">
        <f>G85+G92</f>
        <v>33007.620000000003</v>
      </c>
      <c r="H84" s="51">
        <f>H85+H92</f>
        <v>51531.96</v>
      </c>
      <c r="I84" s="252">
        <f t="shared" si="19"/>
        <v>156.12140469382524</v>
      </c>
    </row>
    <row r="85" spans="1:15" ht="21" customHeight="1" x14ac:dyDescent="0.25">
      <c r="A85" s="382">
        <v>31</v>
      </c>
      <c r="B85" s="383"/>
      <c r="C85" s="384"/>
      <c r="D85" s="25" t="s">
        <v>18</v>
      </c>
      <c r="E85" s="53">
        <f>E86+E88+E90</f>
        <v>0</v>
      </c>
      <c r="F85" s="53">
        <f>G85-E85</f>
        <v>31783.13</v>
      </c>
      <c r="G85" s="53">
        <v>31783.13</v>
      </c>
      <c r="H85" s="53">
        <f>H86+H88+H90</f>
        <v>49386.64</v>
      </c>
      <c r="I85" s="258">
        <f t="shared" si="19"/>
        <v>155.38633230899538</v>
      </c>
    </row>
    <row r="86" spans="1:15" hidden="1" x14ac:dyDescent="0.25">
      <c r="A86" s="385">
        <v>311</v>
      </c>
      <c r="B86" s="386"/>
      <c r="C86" s="387"/>
      <c r="D86" s="120" t="s">
        <v>125</v>
      </c>
      <c r="E86" s="51">
        <v>0</v>
      </c>
      <c r="F86" s="51"/>
      <c r="G86" s="51">
        <f>G87</f>
        <v>26265.32</v>
      </c>
      <c r="H86" s="51">
        <f>H87</f>
        <v>39885.68</v>
      </c>
      <c r="I86" s="252">
        <f t="shared" si="19"/>
        <v>151.85682108575108</v>
      </c>
    </row>
    <row r="87" spans="1:15" hidden="1" x14ac:dyDescent="0.25">
      <c r="A87" s="388">
        <v>3111</v>
      </c>
      <c r="B87" s="389"/>
      <c r="C87" s="390"/>
      <c r="D87" s="120" t="s">
        <v>75</v>
      </c>
      <c r="E87" s="51">
        <v>0</v>
      </c>
      <c r="F87" s="51"/>
      <c r="G87" s="51">
        <v>26265.32</v>
      </c>
      <c r="H87" s="51">
        <v>39885.68</v>
      </c>
      <c r="I87" s="252">
        <f t="shared" si="19"/>
        <v>151.85682108575108</v>
      </c>
    </row>
    <row r="88" spans="1:15" hidden="1" x14ac:dyDescent="0.25">
      <c r="A88" s="385">
        <v>312</v>
      </c>
      <c r="B88" s="386"/>
      <c r="C88" s="387"/>
      <c r="D88" s="120" t="s">
        <v>76</v>
      </c>
      <c r="E88" s="51">
        <v>0</v>
      </c>
      <c r="F88" s="51"/>
      <c r="G88" s="51">
        <f>G89</f>
        <v>1184</v>
      </c>
      <c r="H88" s="51">
        <f>H89</f>
        <v>2919.77</v>
      </c>
      <c r="I88" s="252">
        <f t="shared" si="19"/>
        <v>246.60219594594594</v>
      </c>
    </row>
    <row r="89" spans="1:15" hidden="1" x14ac:dyDescent="0.25">
      <c r="A89" s="388">
        <v>3121</v>
      </c>
      <c r="B89" s="389"/>
      <c r="C89" s="390"/>
      <c r="D89" s="120" t="s">
        <v>76</v>
      </c>
      <c r="E89" s="51">
        <v>0</v>
      </c>
      <c r="F89" s="51"/>
      <c r="G89" s="51">
        <v>1184</v>
      </c>
      <c r="H89" s="51">
        <v>2919.77</v>
      </c>
      <c r="I89" s="252">
        <f t="shared" si="19"/>
        <v>246.60219594594594</v>
      </c>
    </row>
    <row r="90" spans="1:15" hidden="1" x14ac:dyDescent="0.25">
      <c r="A90" s="385">
        <v>313</v>
      </c>
      <c r="B90" s="386"/>
      <c r="C90" s="387"/>
      <c r="D90" s="120" t="s">
        <v>126</v>
      </c>
      <c r="E90" s="51">
        <v>0</v>
      </c>
      <c r="F90" s="51"/>
      <c r="G90" s="51">
        <f>G91</f>
        <v>4333.8100000000004</v>
      </c>
      <c r="H90" s="51">
        <f>H91</f>
        <v>6581.19</v>
      </c>
      <c r="I90" s="252">
        <f t="shared" si="19"/>
        <v>151.85691112439167</v>
      </c>
    </row>
    <row r="91" spans="1:15" ht="25.5" hidden="1" x14ac:dyDescent="0.25">
      <c r="A91" s="388">
        <v>3132</v>
      </c>
      <c r="B91" s="389"/>
      <c r="C91" s="390"/>
      <c r="D91" s="120" t="s">
        <v>77</v>
      </c>
      <c r="E91" s="51">
        <v>0</v>
      </c>
      <c r="F91" s="51"/>
      <c r="G91" s="51">
        <v>4333.8100000000004</v>
      </c>
      <c r="H91" s="51">
        <v>6581.19</v>
      </c>
      <c r="I91" s="252">
        <f t="shared" si="19"/>
        <v>151.85691112439167</v>
      </c>
    </row>
    <row r="92" spans="1:15" ht="19.5" customHeight="1" x14ac:dyDescent="0.25">
      <c r="A92" s="382">
        <v>32</v>
      </c>
      <c r="B92" s="383"/>
      <c r="C92" s="384"/>
      <c r="D92" s="25" t="s">
        <v>27</v>
      </c>
      <c r="E92" s="127">
        <v>0</v>
      </c>
      <c r="F92" s="127">
        <f>G92-E92</f>
        <v>1224.49</v>
      </c>
      <c r="G92" s="127">
        <v>1224.49</v>
      </c>
      <c r="H92" s="245">
        <f>H93</f>
        <v>2145.3200000000002</v>
      </c>
      <c r="I92" s="262">
        <f t="shared" si="19"/>
        <v>175.20110413314933</v>
      </c>
    </row>
    <row r="93" spans="1:15" hidden="1" x14ac:dyDescent="0.25">
      <c r="A93" s="385">
        <v>321</v>
      </c>
      <c r="B93" s="386"/>
      <c r="C93" s="387"/>
      <c r="D93" s="120" t="s">
        <v>39</v>
      </c>
      <c r="E93" s="68">
        <v>0</v>
      </c>
      <c r="F93" s="68"/>
      <c r="G93" s="68">
        <f>G94+G95</f>
        <v>1224.49</v>
      </c>
      <c r="H93" s="243">
        <f>H94+H95</f>
        <v>2145.3200000000002</v>
      </c>
      <c r="I93" s="259">
        <f t="shared" si="19"/>
        <v>175.20110413314933</v>
      </c>
    </row>
    <row r="94" spans="1:15" hidden="1" x14ac:dyDescent="0.25">
      <c r="A94" s="388">
        <v>3211</v>
      </c>
      <c r="B94" s="389"/>
      <c r="C94" s="390"/>
      <c r="D94" s="120" t="s">
        <v>40</v>
      </c>
      <c r="E94" s="68">
        <v>0</v>
      </c>
      <c r="F94" s="68"/>
      <c r="G94" s="68">
        <v>118.4</v>
      </c>
      <c r="H94" s="243">
        <v>118.4</v>
      </c>
      <c r="I94" s="259">
        <f t="shared" si="19"/>
        <v>100</v>
      </c>
    </row>
    <row r="95" spans="1:15" ht="25.5" hidden="1" x14ac:dyDescent="0.25">
      <c r="A95" s="388">
        <v>3212</v>
      </c>
      <c r="B95" s="389"/>
      <c r="C95" s="390"/>
      <c r="D95" s="120" t="s">
        <v>41</v>
      </c>
      <c r="E95" s="68">
        <v>0</v>
      </c>
      <c r="F95" s="68"/>
      <c r="G95" s="68">
        <v>1106.0899999999999</v>
      </c>
      <c r="H95" s="243">
        <v>2026.92</v>
      </c>
      <c r="I95" s="259">
        <f t="shared" si="19"/>
        <v>183.25091086620441</v>
      </c>
    </row>
    <row r="96" spans="1:15" ht="33.75" customHeight="1" x14ac:dyDescent="0.25">
      <c r="A96" s="391" t="s">
        <v>241</v>
      </c>
      <c r="B96" s="392"/>
      <c r="C96" s="393"/>
      <c r="D96" s="129" t="s">
        <v>242</v>
      </c>
      <c r="E96" s="68">
        <v>0</v>
      </c>
      <c r="F96" s="68">
        <f>G96-E96</f>
        <v>4700</v>
      </c>
      <c r="G96" s="68">
        <f>G97</f>
        <v>4700</v>
      </c>
      <c r="H96" s="68">
        <f>H97</f>
        <v>5098.3500000000004</v>
      </c>
      <c r="I96" s="259">
        <f t="shared" si="19"/>
        <v>108.47553191489364</v>
      </c>
    </row>
    <row r="97" spans="1:9" ht="22.5" customHeight="1" x14ac:dyDescent="0.25">
      <c r="A97" s="379" t="s">
        <v>81</v>
      </c>
      <c r="B97" s="380"/>
      <c r="C97" s="381"/>
      <c r="D97" s="26" t="s">
        <v>74</v>
      </c>
      <c r="E97" s="219">
        <v>0</v>
      </c>
      <c r="F97" s="219">
        <f>G97</f>
        <v>4700</v>
      </c>
      <c r="G97" s="126">
        <f>G98</f>
        <v>4700</v>
      </c>
      <c r="H97" s="126">
        <f>H98</f>
        <v>5098.3500000000004</v>
      </c>
      <c r="I97" s="261">
        <f t="shared" si="19"/>
        <v>108.47553191489364</v>
      </c>
    </row>
    <row r="98" spans="1:9" ht="22.5" customHeight="1" x14ac:dyDescent="0.25">
      <c r="A98" s="385">
        <v>3</v>
      </c>
      <c r="B98" s="386"/>
      <c r="C98" s="387"/>
      <c r="D98" s="130" t="s">
        <v>17</v>
      </c>
      <c r="E98" s="68">
        <v>0</v>
      </c>
      <c r="F98" s="68">
        <f>G98</f>
        <v>4700</v>
      </c>
      <c r="G98" s="68">
        <f>G99+G106</f>
        <v>4700</v>
      </c>
      <c r="H98" s="68">
        <f>H99+H106</f>
        <v>5098.3500000000004</v>
      </c>
      <c r="I98" s="259">
        <f t="shared" si="19"/>
        <v>108.47553191489364</v>
      </c>
    </row>
    <row r="99" spans="1:9" ht="19.5" customHeight="1" x14ac:dyDescent="0.25">
      <c r="A99" s="382">
        <v>31</v>
      </c>
      <c r="B99" s="383"/>
      <c r="C99" s="384"/>
      <c r="D99" s="25" t="s">
        <v>18</v>
      </c>
      <c r="E99" s="218">
        <v>0</v>
      </c>
      <c r="F99" s="218">
        <f>G99</f>
        <v>4520</v>
      </c>
      <c r="G99" s="127">
        <v>4520</v>
      </c>
      <c r="H99" s="245">
        <f>H100+H102+H104</f>
        <v>5051.76</v>
      </c>
      <c r="I99" s="262">
        <f t="shared" si="19"/>
        <v>111.76460176991152</v>
      </c>
    </row>
    <row r="100" spans="1:9" ht="19.5" hidden="1" customHeight="1" x14ac:dyDescent="0.25">
      <c r="A100" s="403">
        <v>311</v>
      </c>
      <c r="B100" s="404"/>
      <c r="C100" s="405"/>
      <c r="D100" s="238" t="s">
        <v>125</v>
      </c>
      <c r="E100" s="68">
        <v>0</v>
      </c>
      <c r="F100" s="68"/>
      <c r="G100" s="68">
        <f>G101</f>
        <v>3450</v>
      </c>
      <c r="H100" s="68">
        <f>H101</f>
        <v>3552</v>
      </c>
      <c r="I100" s="259">
        <f t="shared" si="19"/>
        <v>102.95652173913044</v>
      </c>
    </row>
    <row r="101" spans="1:9" ht="19.5" hidden="1" customHeight="1" x14ac:dyDescent="0.25">
      <c r="A101" s="400">
        <v>3111</v>
      </c>
      <c r="B101" s="401"/>
      <c r="C101" s="402"/>
      <c r="D101" s="238" t="s">
        <v>75</v>
      </c>
      <c r="E101" s="68">
        <v>0</v>
      </c>
      <c r="F101" s="68"/>
      <c r="G101" s="68">
        <v>3450</v>
      </c>
      <c r="H101" s="243">
        <v>3552</v>
      </c>
      <c r="I101" s="259">
        <f t="shared" si="19"/>
        <v>102.95652173913044</v>
      </c>
    </row>
    <row r="102" spans="1:9" ht="19.5" hidden="1" customHeight="1" x14ac:dyDescent="0.25">
      <c r="A102" s="403">
        <v>312</v>
      </c>
      <c r="B102" s="404"/>
      <c r="C102" s="405"/>
      <c r="D102" s="130" t="s">
        <v>76</v>
      </c>
      <c r="E102" s="68">
        <v>0</v>
      </c>
      <c r="F102" s="68"/>
      <c r="G102" s="68">
        <f>G103</f>
        <v>500</v>
      </c>
      <c r="H102" s="68">
        <f>H103</f>
        <v>913.68</v>
      </c>
      <c r="I102" s="259">
        <f t="shared" si="19"/>
        <v>182.73599999999999</v>
      </c>
    </row>
    <row r="103" spans="1:9" ht="19.5" hidden="1" customHeight="1" x14ac:dyDescent="0.25">
      <c r="A103" s="400">
        <v>3121</v>
      </c>
      <c r="B103" s="401"/>
      <c r="C103" s="402"/>
      <c r="D103" s="130" t="s">
        <v>76</v>
      </c>
      <c r="E103" s="68">
        <v>0</v>
      </c>
      <c r="F103" s="68"/>
      <c r="G103" s="68">
        <v>500</v>
      </c>
      <c r="H103" s="243">
        <v>913.68</v>
      </c>
      <c r="I103" s="259">
        <f t="shared" si="19"/>
        <v>182.73599999999999</v>
      </c>
    </row>
    <row r="104" spans="1:9" ht="19.5" hidden="1" customHeight="1" x14ac:dyDescent="0.25">
      <c r="A104" s="403">
        <v>313</v>
      </c>
      <c r="B104" s="404"/>
      <c r="C104" s="405"/>
      <c r="D104" s="130" t="s">
        <v>126</v>
      </c>
      <c r="E104" s="68">
        <v>0</v>
      </c>
      <c r="F104" s="68"/>
      <c r="G104" s="68">
        <f>G105</f>
        <v>570</v>
      </c>
      <c r="H104" s="68">
        <f>H105</f>
        <v>586.08000000000004</v>
      </c>
      <c r="I104" s="259">
        <f t="shared" si="19"/>
        <v>102.82105263157895</v>
      </c>
    </row>
    <row r="105" spans="1:9" ht="30.75" hidden="1" customHeight="1" x14ac:dyDescent="0.25">
      <c r="A105" s="400">
        <v>3132</v>
      </c>
      <c r="B105" s="401"/>
      <c r="C105" s="402"/>
      <c r="D105" s="130" t="s">
        <v>77</v>
      </c>
      <c r="E105" s="68">
        <v>0</v>
      </c>
      <c r="F105" s="68"/>
      <c r="G105" s="68">
        <v>570</v>
      </c>
      <c r="H105" s="243">
        <v>586.08000000000004</v>
      </c>
      <c r="I105" s="259">
        <f t="shared" si="19"/>
        <v>102.82105263157895</v>
      </c>
    </row>
    <row r="106" spans="1:9" ht="22.5" customHeight="1" x14ac:dyDescent="0.25">
      <c r="A106" s="382">
        <v>32</v>
      </c>
      <c r="B106" s="383"/>
      <c r="C106" s="384"/>
      <c r="D106" s="25" t="s">
        <v>27</v>
      </c>
      <c r="E106" s="218">
        <v>0</v>
      </c>
      <c r="F106" s="218">
        <f>G106</f>
        <v>180</v>
      </c>
      <c r="G106" s="127">
        <v>180</v>
      </c>
      <c r="H106" s="245">
        <f>H107</f>
        <v>46.59</v>
      </c>
      <c r="I106" s="262">
        <f t="shared" si="19"/>
        <v>25.883333333333336</v>
      </c>
    </row>
    <row r="107" spans="1:9" ht="22.5" hidden="1" customHeight="1" x14ac:dyDescent="0.25">
      <c r="A107" s="385">
        <v>321</v>
      </c>
      <c r="B107" s="386"/>
      <c r="C107" s="387"/>
      <c r="D107" s="130" t="s">
        <v>39</v>
      </c>
      <c r="E107" s="68">
        <v>0</v>
      </c>
      <c r="F107" s="68"/>
      <c r="G107" s="68">
        <f>G108+G109</f>
        <v>180</v>
      </c>
      <c r="H107" s="68">
        <f>H108+H109</f>
        <v>46.59</v>
      </c>
      <c r="I107" s="259">
        <f t="shared" si="19"/>
        <v>25.883333333333336</v>
      </c>
    </row>
    <row r="108" spans="1:9" ht="22.5" hidden="1" customHeight="1" x14ac:dyDescent="0.25">
      <c r="A108" s="388">
        <v>3211</v>
      </c>
      <c r="B108" s="389"/>
      <c r="C108" s="390"/>
      <c r="D108" s="130" t="s">
        <v>40</v>
      </c>
      <c r="E108" s="68">
        <v>0</v>
      </c>
      <c r="F108" s="68"/>
      <c r="G108" s="68">
        <v>30</v>
      </c>
      <c r="H108" s="243">
        <v>0</v>
      </c>
      <c r="I108" s="259">
        <f t="shared" si="19"/>
        <v>0</v>
      </c>
    </row>
    <row r="109" spans="1:9" ht="22.5" hidden="1" customHeight="1" x14ac:dyDescent="0.25">
      <c r="A109" s="388">
        <v>3212</v>
      </c>
      <c r="B109" s="389"/>
      <c r="C109" s="390"/>
      <c r="D109" s="130" t="s">
        <v>41</v>
      </c>
      <c r="E109" s="68">
        <v>0</v>
      </c>
      <c r="F109" s="68"/>
      <c r="G109" s="68">
        <v>150</v>
      </c>
      <c r="H109" s="243">
        <v>46.59</v>
      </c>
      <c r="I109" s="259">
        <f t="shared" si="19"/>
        <v>31.060000000000006</v>
      </c>
    </row>
    <row r="110" spans="1:9" ht="29.25" customHeight="1" x14ac:dyDescent="0.25">
      <c r="A110" s="376" t="s">
        <v>183</v>
      </c>
      <c r="B110" s="377"/>
      <c r="C110" s="378"/>
      <c r="D110" s="129" t="s">
        <v>184</v>
      </c>
      <c r="E110" s="51">
        <v>0</v>
      </c>
      <c r="F110" s="51">
        <f>G110</f>
        <v>2000</v>
      </c>
      <c r="G110" s="51">
        <f>G117</f>
        <v>2000</v>
      </c>
      <c r="H110" s="51">
        <f>H117+H111</f>
        <v>19625</v>
      </c>
      <c r="I110" s="252">
        <f t="shared" si="19"/>
        <v>981.25</v>
      </c>
    </row>
    <row r="111" spans="1:9" ht="29.25" customHeight="1" x14ac:dyDescent="0.25">
      <c r="A111" s="391" t="s">
        <v>167</v>
      </c>
      <c r="B111" s="392"/>
      <c r="C111" s="393"/>
      <c r="D111" s="129" t="s">
        <v>252</v>
      </c>
      <c r="E111" s="51">
        <v>0</v>
      </c>
      <c r="F111" s="51"/>
      <c r="G111" s="51">
        <v>0</v>
      </c>
      <c r="H111" s="51">
        <f>H112</f>
        <v>17625</v>
      </c>
      <c r="I111" s="252" t="e">
        <f t="shared" si="19"/>
        <v>#DIV/0!</v>
      </c>
    </row>
    <row r="112" spans="1:9" ht="29.25" customHeight="1" x14ac:dyDescent="0.25">
      <c r="A112" s="379" t="s">
        <v>81</v>
      </c>
      <c r="B112" s="380"/>
      <c r="C112" s="381"/>
      <c r="D112" s="26" t="s">
        <v>74</v>
      </c>
      <c r="E112" s="52">
        <v>0</v>
      </c>
      <c r="F112" s="52">
        <f>G112</f>
        <v>0</v>
      </c>
      <c r="G112" s="52">
        <f>G113</f>
        <v>0</v>
      </c>
      <c r="H112" s="52">
        <f>H113</f>
        <v>17625</v>
      </c>
      <c r="I112" s="251" t="e">
        <f t="shared" si="19"/>
        <v>#DIV/0!</v>
      </c>
    </row>
    <row r="113" spans="1:15" ht="29.25" customHeight="1" x14ac:dyDescent="0.25">
      <c r="A113" s="376">
        <v>3</v>
      </c>
      <c r="B113" s="377"/>
      <c r="C113" s="378"/>
      <c r="D113" s="130" t="s">
        <v>17</v>
      </c>
      <c r="E113" s="51">
        <v>0</v>
      </c>
      <c r="F113" s="51"/>
      <c r="G113" s="51">
        <v>0</v>
      </c>
      <c r="H113" s="51">
        <f>H114</f>
        <v>17625</v>
      </c>
      <c r="I113" s="252" t="e">
        <f t="shared" si="19"/>
        <v>#DIV/0!</v>
      </c>
    </row>
    <row r="114" spans="1:15" ht="29.25" customHeight="1" x14ac:dyDescent="0.25">
      <c r="A114" s="382">
        <v>32</v>
      </c>
      <c r="B114" s="383"/>
      <c r="C114" s="384"/>
      <c r="D114" s="25" t="s">
        <v>27</v>
      </c>
      <c r="E114" s="59">
        <v>0</v>
      </c>
      <c r="F114" s="59"/>
      <c r="G114" s="59">
        <v>0</v>
      </c>
      <c r="H114" s="59">
        <f>H115</f>
        <v>17625</v>
      </c>
      <c r="I114" s="263" t="e">
        <f t="shared" si="19"/>
        <v>#DIV/0!</v>
      </c>
    </row>
    <row r="115" spans="1:15" ht="29.25" hidden="1" customHeight="1" x14ac:dyDescent="0.25">
      <c r="A115" s="385">
        <v>322</v>
      </c>
      <c r="B115" s="386"/>
      <c r="C115" s="387"/>
      <c r="D115" s="130" t="s">
        <v>44</v>
      </c>
      <c r="E115" s="51">
        <v>0</v>
      </c>
      <c r="F115" s="51"/>
      <c r="G115" s="51">
        <v>0</v>
      </c>
      <c r="H115" s="51">
        <f>H116</f>
        <v>17625</v>
      </c>
      <c r="I115" s="252" t="e">
        <f t="shared" si="19"/>
        <v>#DIV/0!</v>
      </c>
    </row>
    <row r="116" spans="1:15" ht="29.25" hidden="1" customHeight="1" x14ac:dyDescent="0.25">
      <c r="A116" s="388">
        <v>3227</v>
      </c>
      <c r="B116" s="389"/>
      <c r="C116" s="390"/>
      <c r="D116" s="130" t="s">
        <v>84</v>
      </c>
      <c r="E116" s="51">
        <v>0</v>
      </c>
      <c r="F116" s="51"/>
      <c r="G116" s="51">
        <v>0</v>
      </c>
      <c r="H116" s="51">
        <v>17625</v>
      </c>
      <c r="I116" s="252" t="e">
        <f t="shared" si="19"/>
        <v>#DIV/0!</v>
      </c>
    </row>
    <row r="117" spans="1:15" ht="27" customHeight="1" x14ac:dyDescent="0.25">
      <c r="A117" s="376" t="s">
        <v>185</v>
      </c>
      <c r="B117" s="377"/>
      <c r="C117" s="378"/>
      <c r="D117" s="129" t="s">
        <v>186</v>
      </c>
      <c r="E117" s="51">
        <v>0</v>
      </c>
      <c r="F117" s="51">
        <f>G117</f>
        <v>2000</v>
      </c>
      <c r="G117" s="51">
        <f t="shared" ref="G117:H119" si="22">G118</f>
        <v>2000</v>
      </c>
      <c r="H117" s="51">
        <f t="shared" si="22"/>
        <v>2000</v>
      </c>
      <c r="I117" s="252">
        <f t="shared" si="19"/>
        <v>100</v>
      </c>
      <c r="J117" s="149">
        <v>960</v>
      </c>
      <c r="K117" s="150" t="e">
        <f>#REF!</f>
        <v>#REF!</v>
      </c>
      <c r="L117" s="150" t="e">
        <f>#REF!</f>
        <v>#REF!</v>
      </c>
      <c r="M117" s="150">
        <f>E117</f>
        <v>0</v>
      </c>
      <c r="N117" s="150" t="e">
        <f>#REF!</f>
        <v>#REF!</v>
      </c>
      <c r="O117" s="150" t="e">
        <f>#REF!</f>
        <v>#REF!</v>
      </c>
    </row>
    <row r="118" spans="1:15" ht="27" customHeight="1" x14ac:dyDescent="0.25">
      <c r="A118" s="379" t="s">
        <v>81</v>
      </c>
      <c r="B118" s="380"/>
      <c r="C118" s="381"/>
      <c r="D118" s="26" t="s">
        <v>74</v>
      </c>
      <c r="E118" s="52">
        <v>0</v>
      </c>
      <c r="F118" s="52">
        <f>G118</f>
        <v>2000</v>
      </c>
      <c r="G118" s="52">
        <f t="shared" si="22"/>
        <v>2000</v>
      </c>
      <c r="H118" s="52">
        <f t="shared" si="22"/>
        <v>2000</v>
      </c>
      <c r="I118" s="251">
        <f t="shared" si="19"/>
        <v>100</v>
      </c>
    </row>
    <row r="119" spans="1:15" ht="27" customHeight="1" x14ac:dyDescent="0.25">
      <c r="A119" s="385">
        <v>4</v>
      </c>
      <c r="B119" s="386"/>
      <c r="C119" s="387"/>
      <c r="D119" s="118" t="s">
        <v>19</v>
      </c>
      <c r="E119" s="51">
        <v>0</v>
      </c>
      <c r="F119" s="51">
        <f>G119</f>
        <v>2000</v>
      </c>
      <c r="G119" s="51">
        <f t="shared" si="22"/>
        <v>2000</v>
      </c>
      <c r="H119" s="51">
        <f t="shared" si="22"/>
        <v>2000</v>
      </c>
      <c r="I119" s="252">
        <f t="shared" si="19"/>
        <v>100</v>
      </c>
    </row>
    <row r="120" spans="1:15" ht="45" customHeight="1" x14ac:dyDescent="0.25">
      <c r="A120" s="382">
        <v>42</v>
      </c>
      <c r="B120" s="383"/>
      <c r="C120" s="384"/>
      <c r="D120" s="25" t="s">
        <v>127</v>
      </c>
      <c r="E120" s="53">
        <v>0</v>
      </c>
      <c r="F120" s="53">
        <f>G120</f>
        <v>2000</v>
      </c>
      <c r="G120" s="53">
        <v>2000</v>
      </c>
      <c r="H120" s="53">
        <v>2000</v>
      </c>
      <c r="I120" s="258">
        <f t="shared" si="19"/>
        <v>100</v>
      </c>
    </row>
    <row r="121" spans="1:15" ht="27" hidden="1" customHeight="1" x14ac:dyDescent="0.25">
      <c r="A121" s="385">
        <v>424</v>
      </c>
      <c r="B121" s="386"/>
      <c r="C121" s="387"/>
      <c r="D121" s="118" t="s">
        <v>128</v>
      </c>
      <c r="E121" s="51">
        <v>0</v>
      </c>
      <c r="F121" s="51"/>
      <c r="G121" s="51">
        <f>G122</f>
        <v>2000</v>
      </c>
      <c r="H121" s="51">
        <f>H122</f>
        <v>2000</v>
      </c>
      <c r="I121" s="252">
        <f t="shared" si="19"/>
        <v>100</v>
      </c>
    </row>
    <row r="122" spans="1:15" ht="27" hidden="1" customHeight="1" x14ac:dyDescent="0.25">
      <c r="A122" s="388">
        <v>4241</v>
      </c>
      <c r="B122" s="389"/>
      <c r="C122" s="390"/>
      <c r="D122" s="118" t="s">
        <v>103</v>
      </c>
      <c r="E122" s="51">
        <v>0</v>
      </c>
      <c r="F122" s="51"/>
      <c r="G122" s="51">
        <v>2000</v>
      </c>
      <c r="H122" s="51">
        <v>2000</v>
      </c>
      <c r="I122" s="252">
        <f t="shared" si="19"/>
        <v>100</v>
      </c>
    </row>
    <row r="123" spans="1:15" ht="29.25" customHeight="1" x14ac:dyDescent="0.25">
      <c r="A123" s="376" t="s">
        <v>243</v>
      </c>
      <c r="B123" s="377"/>
      <c r="C123" s="378"/>
      <c r="D123" s="129" t="s">
        <v>244</v>
      </c>
      <c r="E123" s="51">
        <v>0</v>
      </c>
      <c r="F123" s="51">
        <f>G123</f>
        <v>400</v>
      </c>
      <c r="G123" s="51">
        <v>400</v>
      </c>
      <c r="H123" s="51">
        <v>400</v>
      </c>
      <c r="I123" s="252">
        <f t="shared" si="19"/>
        <v>100</v>
      </c>
    </row>
    <row r="124" spans="1:15" ht="30.75" customHeight="1" x14ac:dyDescent="0.25">
      <c r="A124" s="376" t="s">
        <v>36</v>
      </c>
      <c r="B124" s="377"/>
      <c r="C124" s="378"/>
      <c r="D124" s="129" t="s">
        <v>244</v>
      </c>
      <c r="E124" s="51">
        <v>0</v>
      </c>
      <c r="F124" s="51">
        <f>G124</f>
        <v>400</v>
      </c>
      <c r="G124" s="51">
        <v>400</v>
      </c>
      <c r="H124" s="51">
        <v>400</v>
      </c>
      <c r="I124" s="252">
        <f t="shared" si="19"/>
        <v>100</v>
      </c>
    </row>
    <row r="125" spans="1:15" ht="23.25" customHeight="1" x14ac:dyDescent="0.25">
      <c r="A125" s="379" t="s">
        <v>73</v>
      </c>
      <c r="B125" s="380"/>
      <c r="C125" s="381"/>
      <c r="D125" s="26" t="s">
        <v>74</v>
      </c>
      <c r="E125" s="220">
        <v>0</v>
      </c>
      <c r="F125" s="220">
        <f>G125</f>
        <v>400</v>
      </c>
      <c r="G125" s="220">
        <v>400</v>
      </c>
      <c r="H125" s="220">
        <v>400</v>
      </c>
      <c r="I125" s="264">
        <f t="shared" si="19"/>
        <v>100</v>
      </c>
    </row>
    <row r="126" spans="1:15" ht="23.25" customHeight="1" x14ac:dyDescent="0.25">
      <c r="A126" s="385">
        <v>3</v>
      </c>
      <c r="B126" s="386"/>
      <c r="C126" s="387"/>
      <c r="D126" s="129" t="s">
        <v>17</v>
      </c>
      <c r="E126" s="51">
        <v>0</v>
      </c>
      <c r="F126" s="51">
        <f>G126</f>
        <v>400</v>
      </c>
      <c r="G126" s="51">
        <v>400</v>
      </c>
      <c r="H126" s="51">
        <v>400</v>
      </c>
      <c r="I126" s="252">
        <f t="shared" si="19"/>
        <v>100</v>
      </c>
    </row>
    <row r="127" spans="1:15" ht="23.25" customHeight="1" x14ac:dyDescent="0.25">
      <c r="A127" s="382">
        <v>32</v>
      </c>
      <c r="B127" s="383"/>
      <c r="C127" s="384"/>
      <c r="D127" s="25" t="s">
        <v>27</v>
      </c>
      <c r="E127" s="59">
        <v>0</v>
      </c>
      <c r="F127" s="59">
        <f>G127</f>
        <v>400</v>
      </c>
      <c r="G127" s="59">
        <v>400</v>
      </c>
      <c r="H127" s="59">
        <v>400</v>
      </c>
      <c r="I127" s="263">
        <f t="shared" si="19"/>
        <v>100</v>
      </c>
    </row>
    <row r="128" spans="1:15" ht="23.25" hidden="1" customHeight="1" x14ac:dyDescent="0.25">
      <c r="A128" s="385">
        <v>323</v>
      </c>
      <c r="B128" s="386"/>
      <c r="C128" s="387"/>
      <c r="D128" s="130" t="s">
        <v>49</v>
      </c>
      <c r="E128" s="51">
        <v>0</v>
      </c>
      <c r="F128" s="51"/>
      <c r="G128" s="51">
        <f>G129</f>
        <v>400</v>
      </c>
      <c r="H128" s="51">
        <f>H129</f>
        <v>400</v>
      </c>
      <c r="I128" s="252">
        <f t="shared" si="19"/>
        <v>100</v>
      </c>
    </row>
    <row r="129" spans="1:16" ht="29.25" hidden="1" customHeight="1" x14ac:dyDescent="0.25">
      <c r="A129" s="388">
        <v>3232</v>
      </c>
      <c r="B129" s="389"/>
      <c r="C129" s="390"/>
      <c r="D129" s="130" t="s">
        <v>70</v>
      </c>
      <c r="E129" s="51">
        <v>0</v>
      </c>
      <c r="F129" s="51"/>
      <c r="G129" s="51">
        <v>400</v>
      </c>
      <c r="H129" s="51">
        <v>400</v>
      </c>
      <c r="I129" s="252">
        <f t="shared" si="19"/>
        <v>100</v>
      </c>
    </row>
    <row r="130" spans="1:16" ht="36" customHeight="1" x14ac:dyDescent="0.25">
      <c r="A130" s="159" t="s">
        <v>228</v>
      </c>
      <c r="B130" s="160"/>
      <c r="C130" s="161"/>
      <c r="D130" s="129" t="s">
        <v>229</v>
      </c>
      <c r="E130" s="51">
        <f>E132+E223+E251+E321+E282</f>
        <v>2357000</v>
      </c>
      <c r="F130" s="51">
        <f>G130-E130</f>
        <v>45400</v>
      </c>
      <c r="G130" s="51">
        <f>G131</f>
        <v>2402400</v>
      </c>
      <c r="H130" s="51">
        <f>H131</f>
        <v>3270959.8599999994</v>
      </c>
      <c r="I130" s="252">
        <f t="shared" si="19"/>
        <v>136.15384032634032</v>
      </c>
    </row>
    <row r="131" spans="1:16" ht="36" customHeight="1" x14ac:dyDescent="0.25">
      <c r="A131" s="159" t="s">
        <v>155</v>
      </c>
      <c r="B131" s="160"/>
      <c r="C131" s="161"/>
      <c r="D131" s="129" t="s">
        <v>230</v>
      </c>
      <c r="E131" s="68">
        <f t="shared" ref="E131" si="23">E130</f>
        <v>2357000</v>
      </c>
      <c r="F131" s="68">
        <f>G131-E131</f>
        <v>45400</v>
      </c>
      <c r="G131" s="68">
        <f>G132+G223+G251+G281+G321+G316</f>
        <v>2402400</v>
      </c>
      <c r="H131" s="243">
        <f>H132+H223+H251+H281+H315+H321+H332</f>
        <v>3270959.8599999994</v>
      </c>
      <c r="I131" s="259">
        <f t="shared" si="19"/>
        <v>136.15384032634032</v>
      </c>
    </row>
    <row r="132" spans="1:16" ht="36" customHeight="1" x14ac:dyDescent="0.25">
      <c r="A132" s="376" t="s">
        <v>36</v>
      </c>
      <c r="B132" s="377"/>
      <c r="C132" s="378"/>
      <c r="D132" s="129" t="s">
        <v>17</v>
      </c>
      <c r="E132" s="51">
        <f t="shared" ref="E132:F132" si="24">E133+E184+E196</f>
        <v>83000</v>
      </c>
      <c r="F132" s="51">
        <f t="shared" si="24"/>
        <v>4000</v>
      </c>
      <c r="G132" s="51">
        <f>G133+G184+G196</f>
        <v>83000</v>
      </c>
      <c r="H132" s="51">
        <f>H133+H183+H195</f>
        <v>125496.01000000001</v>
      </c>
      <c r="I132" s="252">
        <f t="shared" si="19"/>
        <v>151.20001204819278</v>
      </c>
    </row>
    <row r="133" spans="1:16" ht="24.75" customHeight="1" x14ac:dyDescent="0.25">
      <c r="A133" s="379" t="s">
        <v>107</v>
      </c>
      <c r="B133" s="380"/>
      <c r="C133" s="381"/>
      <c r="D133" s="26" t="s">
        <v>108</v>
      </c>
      <c r="E133" s="52">
        <v>70000</v>
      </c>
      <c r="F133" s="52">
        <v>0</v>
      </c>
      <c r="G133" s="52">
        <f>G134</f>
        <v>70000</v>
      </c>
      <c r="H133" s="52">
        <f t="shared" ref="H133:O133" si="25">H134</f>
        <v>107815.61000000002</v>
      </c>
      <c r="I133" s="251">
        <f t="shared" si="19"/>
        <v>154.0223</v>
      </c>
      <c r="J133" s="254">
        <f t="shared" si="25"/>
        <v>0</v>
      </c>
      <c r="K133" s="52">
        <f t="shared" si="25"/>
        <v>0</v>
      </c>
      <c r="L133" s="52">
        <f t="shared" si="25"/>
        <v>0</v>
      </c>
      <c r="M133" s="52">
        <f t="shared" si="25"/>
        <v>0</v>
      </c>
      <c r="N133" s="52">
        <f t="shared" si="25"/>
        <v>0</v>
      </c>
      <c r="O133" s="52">
        <f t="shared" si="25"/>
        <v>0</v>
      </c>
    </row>
    <row r="134" spans="1:16" s="22" customFormat="1" ht="25.5" customHeight="1" x14ac:dyDescent="0.25">
      <c r="A134" s="376">
        <v>3</v>
      </c>
      <c r="B134" s="377"/>
      <c r="C134" s="378"/>
      <c r="D134" s="73" t="s">
        <v>17</v>
      </c>
      <c r="E134" s="51">
        <f>E135+E143+E173+E177+E180</f>
        <v>70000</v>
      </c>
      <c r="F134" s="51">
        <f t="shared" ref="F134:H134" si="26">F135+F143+F173+F177+F180</f>
        <v>60000</v>
      </c>
      <c r="G134" s="51">
        <f t="shared" si="26"/>
        <v>70000</v>
      </c>
      <c r="H134" s="51">
        <f t="shared" si="26"/>
        <v>107815.61000000002</v>
      </c>
      <c r="I134" s="252">
        <f t="shared" si="19"/>
        <v>154.0223</v>
      </c>
      <c r="K134" s="42"/>
      <c r="L134" s="42"/>
      <c r="M134" s="42"/>
      <c r="N134" s="42"/>
      <c r="O134" s="42"/>
      <c r="P134" s="42"/>
    </row>
    <row r="135" spans="1:16" s="22" customFormat="1" ht="24.75" customHeight="1" x14ac:dyDescent="0.25">
      <c r="A135" s="382">
        <v>31</v>
      </c>
      <c r="B135" s="383"/>
      <c r="C135" s="384"/>
      <c r="D135" s="25" t="s">
        <v>18</v>
      </c>
      <c r="E135" s="53">
        <v>7980</v>
      </c>
      <c r="F135" s="53">
        <v>0</v>
      </c>
      <c r="G135" s="53">
        <v>7980</v>
      </c>
      <c r="H135" s="53">
        <f>H136+H138+H140</f>
        <v>26505.48</v>
      </c>
      <c r="I135" s="258">
        <f t="shared" si="19"/>
        <v>332.14887218045112</v>
      </c>
      <c r="K135" s="42"/>
      <c r="L135" s="42"/>
      <c r="M135" s="42"/>
      <c r="N135" s="42"/>
      <c r="O135" s="42"/>
      <c r="P135" s="42"/>
    </row>
    <row r="136" spans="1:16" s="22" customFormat="1" hidden="1" x14ac:dyDescent="0.25">
      <c r="A136" s="376">
        <v>311</v>
      </c>
      <c r="B136" s="377"/>
      <c r="C136" s="378"/>
      <c r="D136" s="73" t="s">
        <v>125</v>
      </c>
      <c r="E136" s="51">
        <v>1000</v>
      </c>
      <c r="F136" s="51">
        <v>1000</v>
      </c>
      <c r="G136" s="51">
        <v>1000</v>
      </c>
      <c r="H136" s="51">
        <f>H137</f>
        <v>6376.44</v>
      </c>
      <c r="I136" s="252">
        <f t="shared" si="19"/>
        <v>637.64400000000001</v>
      </c>
      <c r="K136" s="42"/>
      <c r="L136" s="42"/>
      <c r="M136" s="42"/>
      <c r="N136" s="42"/>
      <c r="O136" s="42"/>
      <c r="P136" s="42"/>
    </row>
    <row r="137" spans="1:16" hidden="1" x14ac:dyDescent="0.25">
      <c r="A137" s="388">
        <v>3111</v>
      </c>
      <c r="B137" s="389"/>
      <c r="C137" s="390"/>
      <c r="D137" s="74" t="s">
        <v>75</v>
      </c>
      <c r="E137" s="51">
        <v>1000</v>
      </c>
      <c r="F137" s="51">
        <v>1000</v>
      </c>
      <c r="G137" s="51">
        <v>1000</v>
      </c>
      <c r="H137" s="51">
        <v>6376.44</v>
      </c>
      <c r="I137" s="252">
        <f t="shared" si="19"/>
        <v>637.64400000000001</v>
      </c>
    </row>
    <row r="138" spans="1:16" hidden="1" x14ac:dyDescent="0.25">
      <c r="A138" s="385">
        <v>312</v>
      </c>
      <c r="B138" s="386"/>
      <c r="C138" s="387"/>
      <c r="D138" s="74" t="s">
        <v>76</v>
      </c>
      <c r="E138" s="51">
        <v>6000</v>
      </c>
      <c r="F138" s="51">
        <v>6000</v>
      </c>
      <c r="G138" s="51">
        <v>6000</v>
      </c>
      <c r="H138" s="51">
        <f>H139</f>
        <v>19076.93</v>
      </c>
      <c r="I138" s="252">
        <f t="shared" si="19"/>
        <v>317.94883333333337</v>
      </c>
    </row>
    <row r="139" spans="1:16" hidden="1" x14ac:dyDescent="0.25">
      <c r="A139" s="388">
        <v>3121</v>
      </c>
      <c r="B139" s="389"/>
      <c r="C139" s="390"/>
      <c r="D139" s="74" t="s">
        <v>76</v>
      </c>
      <c r="E139" s="51">
        <v>6000</v>
      </c>
      <c r="F139" s="51">
        <v>6000</v>
      </c>
      <c r="G139" s="51">
        <v>6000</v>
      </c>
      <c r="H139" s="51">
        <v>19076.93</v>
      </c>
      <c r="I139" s="252">
        <f t="shared" si="19"/>
        <v>317.94883333333337</v>
      </c>
      <c r="J139" s="33"/>
      <c r="K139" s="37"/>
      <c r="L139" s="38"/>
      <c r="M139" s="38"/>
      <c r="N139" s="38"/>
      <c r="O139" s="38"/>
    </row>
    <row r="140" spans="1:16" hidden="1" x14ac:dyDescent="0.25">
      <c r="A140" s="385">
        <v>313</v>
      </c>
      <c r="B140" s="386"/>
      <c r="C140" s="387"/>
      <c r="D140" s="74" t="s">
        <v>126</v>
      </c>
      <c r="E140" s="51">
        <v>980</v>
      </c>
      <c r="F140" s="51">
        <v>980</v>
      </c>
      <c r="G140" s="51">
        <v>980</v>
      </c>
      <c r="H140" s="51">
        <f>H141+H142</f>
        <v>1052.1099999999999</v>
      </c>
      <c r="I140" s="252">
        <f t="shared" si="19"/>
        <v>107.35816326530612</v>
      </c>
    </row>
    <row r="141" spans="1:16" ht="25.5" hidden="1" x14ac:dyDescent="0.25">
      <c r="A141" s="388">
        <v>3131</v>
      </c>
      <c r="B141" s="389"/>
      <c r="C141" s="390"/>
      <c r="D141" s="74" t="s">
        <v>83</v>
      </c>
      <c r="E141" s="51">
        <v>500</v>
      </c>
      <c r="F141" s="51">
        <v>500</v>
      </c>
      <c r="G141" s="51">
        <v>500</v>
      </c>
      <c r="H141" s="51">
        <v>0</v>
      </c>
      <c r="I141" s="252">
        <f t="shared" ref="I141:I204" si="27">H141/G141*100</f>
        <v>0</v>
      </c>
    </row>
    <row r="142" spans="1:16" ht="25.5" hidden="1" x14ac:dyDescent="0.25">
      <c r="A142" s="388">
        <v>3132</v>
      </c>
      <c r="B142" s="389"/>
      <c r="C142" s="390"/>
      <c r="D142" s="74" t="s">
        <v>77</v>
      </c>
      <c r="E142" s="51">
        <v>480</v>
      </c>
      <c r="F142" s="51">
        <v>480</v>
      </c>
      <c r="G142" s="51">
        <v>480</v>
      </c>
      <c r="H142" s="51">
        <v>1052.1099999999999</v>
      </c>
      <c r="I142" s="252">
        <f t="shared" si="27"/>
        <v>219.1895833333333</v>
      </c>
    </row>
    <row r="143" spans="1:16" ht="21.75" customHeight="1" x14ac:dyDescent="0.25">
      <c r="A143" s="382">
        <v>32</v>
      </c>
      <c r="B143" s="383"/>
      <c r="C143" s="384"/>
      <c r="D143" s="25" t="s">
        <v>27</v>
      </c>
      <c r="E143" s="53">
        <f>E144+E149+E156+E166+E168</f>
        <v>60000</v>
      </c>
      <c r="F143" s="53">
        <f t="shared" ref="F143:H143" si="28">F144+F149+F156+F166+F168</f>
        <v>60000</v>
      </c>
      <c r="G143" s="53">
        <f t="shared" si="28"/>
        <v>60000</v>
      </c>
      <c r="H143" s="53">
        <f t="shared" si="28"/>
        <v>79925.250000000015</v>
      </c>
      <c r="I143" s="258">
        <f t="shared" si="27"/>
        <v>133.20875000000004</v>
      </c>
    </row>
    <row r="144" spans="1:16" hidden="1" x14ac:dyDescent="0.25">
      <c r="A144" s="385">
        <v>321</v>
      </c>
      <c r="B144" s="386"/>
      <c r="C144" s="387"/>
      <c r="D144" s="74" t="s">
        <v>124</v>
      </c>
      <c r="E144" s="51">
        <f>SUM(E145:E148)</f>
        <v>9000</v>
      </c>
      <c r="F144" s="51">
        <f t="shared" ref="F144:G144" si="29">SUM(F145:F148)</f>
        <v>9000</v>
      </c>
      <c r="G144" s="51">
        <f t="shared" si="29"/>
        <v>9000</v>
      </c>
      <c r="H144" s="51">
        <f>SUM(H145:H148)</f>
        <v>15432.88</v>
      </c>
      <c r="I144" s="252">
        <f t="shared" si="27"/>
        <v>171.47644444444444</v>
      </c>
    </row>
    <row r="145" spans="1:15" hidden="1" x14ac:dyDescent="0.25">
      <c r="A145" s="388">
        <v>3211</v>
      </c>
      <c r="B145" s="389"/>
      <c r="C145" s="390"/>
      <c r="D145" s="74" t="s">
        <v>40</v>
      </c>
      <c r="E145" s="51">
        <v>5000</v>
      </c>
      <c r="F145" s="51">
        <v>5000</v>
      </c>
      <c r="G145" s="51">
        <v>5000</v>
      </c>
      <c r="H145" s="51">
        <v>12341.96</v>
      </c>
      <c r="I145" s="252">
        <f t="shared" si="27"/>
        <v>246.83919999999998</v>
      </c>
      <c r="J145" s="33"/>
      <c r="K145" s="37"/>
      <c r="L145" s="38"/>
      <c r="M145" s="38"/>
      <c r="N145" s="38"/>
      <c r="O145" s="38"/>
    </row>
    <row r="146" spans="1:15" ht="25.5" hidden="1" x14ac:dyDescent="0.25">
      <c r="A146" s="388">
        <v>3212</v>
      </c>
      <c r="B146" s="389"/>
      <c r="C146" s="390"/>
      <c r="D146" s="130" t="s">
        <v>41</v>
      </c>
      <c r="E146" s="51">
        <v>0</v>
      </c>
      <c r="F146" s="51"/>
      <c r="G146" s="51">
        <v>0</v>
      </c>
      <c r="H146" s="51">
        <v>2412.4299999999998</v>
      </c>
      <c r="I146" s="252" t="e">
        <f t="shared" si="27"/>
        <v>#DIV/0!</v>
      </c>
      <c r="J146" s="33"/>
      <c r="K146" s="37"/>
      <c r="L146" s="38"/>
      <c r="M146" s="38"/>
      <c r="N146" s="38"/>
      <c r="O146" s="38"/>
    </row>
    <row r="147" spans="1:15" ht="25.5" hidden="1" customHeight="1" x14ac:dyDescent="0.25">
      <c r="A147" s="388">
        <v>3213</v>
      </c>
      <c r="B147" s="389"/>
      <c r="C147" s="390"/>
      <c r="D147" s="74" t="s">
        <v>42</v>
      </c>
      <c r="E147" s="51">
        <v>3000</v>
      </c>
      <c r="F147" s="51">
        <v>3000</v>
      </c>
      <c r="G147" s="51">
        <v>3000</v>
      </c>
      <c r="H147" s="51">
        <v>432.99</v>
      </c>
      <c r="I147" s="252">
        <f t="shared" si="27"/>
        <v>14.433000000000002</v>
      </c>
      <c r="J147" s="33"/>
      <c r="K147" s="37"/>
      <c r="L147" s="38"/>
      <c r="M147" s="38"/>
      <c r="N147" s="38"/>
      <c r="O147" s="38"/>
    </row>
    <row r="148" spans="1:15" ht="25.5" hidden="1" x14ac:dyDescent="0.25">
      <c r="A148" s="388">
        <v>3214</v>
      </c>
      <c r="B148" s="389"/>
      <c r="C148" s="390"/>
      <c r="D148" s="74" t="s">
        <v>43</v>
      </c>
      <c r="E148" s="51">
        <v>1000</v>
      </c>
      <c r="F148" s="51">
        <v>1000</v>
      </c>
      <c r="G148" s="51">
        <v>1000</v>
      </c>
      <c r="H148" s="51">
        <v>245.5</v>
      </c>
      <c r="I148" s="252">
        <f t="shared" si="27"/>
        <v>24.55</v>
      </c>
      <c r="J148" s="33"/>
      <c r="K148" s="37"/>
      <c r="L148" s="38"/>
      <c r="M148" s="38"/>
      <c r="N148" s="38"/>
      <c r="O148" s="38"/>
    </row>
    <row r="149" spans="1:15" hidden="1" x14ac:dyDescent="0.25">
      <c r="A149" s="385">
        <v>322</v>
      </c>
      <c r="B149" s="386"/>
      <c r="C149" s="387"/>
      <c r="D149" s="74" t="s">
        <v>44</v>
      </c>
      <c r="E149" s="51">
        <f>SUM(E150:E155)</f>
        <v>20000</v>
      </c>
      <c r="F149" s="51">
        <f t="shared" ref="F149:G149" si="30">SUM(F150:F155)</f>
        <v>20000</v>
      </c>
      <c r="G149" s="51">
        <f t="shared" si="30"/>
        <v>20000</v>
      </c>
      <c r="H149" s="51">
        <f>SUM(H150:H155)</f>
        <v>34097.599999999999</v>
      </c>
      <c r="I149" s="252">
        <f t="shared" si="27"/>
        <v>170.488</v>
      </c>
    </row>
    <row r="150" spans="1:15" ht="25.5" hidden="1" x14ac:dyDescent="0.25">
      <c r="A150" s="388">
        <v>3221</v>
      </c>
      <c r="B150" s="389"/>
      <c r="C150" s="390"/>
      <c r="D150" s="74" t="s">
        <v>45</v>
      </c>
      <c r="E150" s="51">
        <v>5000</v>
      </c>
      <c r="F150" s="51">
        <v>5000</v>
      </c>
      <c r="G150" s="51">
        <v>5000</v>
      </c>
      <c r="H150" s="51">
        <v>4831.7700000000004</v>
      </c>
      <c r="I150" s="252">
        <f t="shared" si="27"/>
        <v>96.635400000000004</v>
      </c>
      <c r="J150" s="34"/>
      <c r="K150" s="38"/>
      <c r="L150" s="39"/>
      <c r="M150" s="39"/>
      <c r="N150" s="39"/>
      <c r="O150" s="39"/>
    </row>
    <row r="151" spans="1:15" hidden="1" x14ac:dyDescent="0.25">
      <c r="A151" s="388">
        <v>3222</v>
      </c>
      <c r="B151" s="389"/>
      <c r="C151" s="390"/>
      <c r="D151" s="74" t="s">
        <v>157</v>
      </c>
      <c r="E151" s="51">
        <v>500</v>
      </c>
      <c r="F151" s="51">
        <v>500</v>
      </c>
      <c r="G151" s="51">
        <v>500</v>
      </c>
      <c r="H151" s="51">
        <v>30</v>
      </c>
      <c r="I151" s="252">
        <f t="shared" si="27"/>
        <v>6</v>
      </c>
      <c r="J151" s="34"/>
      <c r="K151" s="38"/>
      <c r="L151" s="39"/>
      <c r="M151" s="39"/>
      <c r="N151" s="39"/>
      <c r="O151" s="39"/>
    </row>
    <row r="152" spans="1:15" hidden="1" x14ac:dyDescent="0.25">
      <c r="A152" s="388">
        <v>3223</v>
      </c>
      <c r="B152" s="389"/>
      <c r="C152" s="390"/>
      <c r="D152" s="74" t="s">
        <v>46</v>
      </c>
      <c r="E152" s="51">
        <v>7000</v>
      </c>
      <c r="F152" s="51">
        <v>7000</v>
      </c>
      <c r="G152" s="51">
        <v>7000</v>
      </c>
      <c r="H152" s="51">
        <v>10446.870000000001</v>
      </c>
      <c r="I152" s="252">
        <f t="shared" si="27"/>
        <v>149.24100000000001</v>
      </c>
      <c r="J152" s="34"/>
      <c r="K152" s="38"/>
      <c r="L152" s="39"/>
      <c r="M152" s="39"/>
      <c r="N152" s="39"/>
      <c r="O152" s="39"/>
    </row>
    <row r="153" spans="1:15" ht="25.5" hidden="1" x14ac:dyDescent="0.25">
      <c r="A153" s="388">
        <v>3224</v>
      </c>
      <c r="B153" s="389"/>
      <c r="C153" s="390"/>
      <c r="D153" s="74" t="s">
        <v>68</v>
      </c>
      <c r="E153" s="51">
        <v>5000</v>
      </c>
      <c r="F153" s="51">
        <v>5000</v>
      </c>
      <c r="G153" s="51">
        <v>5000</v>
      </c>
      <c r="H153" s="51">
        <v>15807.96</v>
      </c>
      <c r="I153" s="252">
        <f t="shared" si="27"/>
        <v>316.1592</v>
      </c>
      <c r="J153" s="34"/>
      <c r="K153" s="38"/>
      <c r="L153" s="39"/>
      <c r="M153" s="39"/>
      <c r="N153" s="39"/>
      <c r="O153" s="39"/>
    </row>
    <row r="154" spans="1:15" hidden="1" x14ac:dyDescent="0.25">
      <c r="A154" s="388">
        <v>3225</v>
      </c>
      <c r="B154" s="389"/>
      <c r="C154" s="390"/>
      <c r="D154" s="15" t="s">
        <v>47</v>
      </c>
      <c r="E154" s="51">
        <v>2000</v>
      </c>
      <c r="F154" s="51">
        <v>2000</v>
      </c>
      <c r="G154" s="51">
        <v>2000</v>
      </c>
      <c r="H154" s="51">
        <v>2981</v>
      </c>
      <c r="I154" s="252">
        <f t="shared" si="27"/>
        <v>149.04999999999998</v>
      </c>
      <c r="J154" s="34"/>
      <c r="K154" s="38"/>
      <c r="L154" s="39"/>
      <c r="M154" s="39"/>
      <c r="N154" s="39"/>
      <c r="O154" s="39"/>
    </row>
    <row r="155" spans="1:15" hidden="1" x14ac:dyDescent="0.25">
      <c r="A155" s="388">
        <v>3227</v>
      </c>
      <c r="B155" s="389"/>
      <c r="C155" s="390"/>
      <c r="D155" s="15" t="s">
        <v>84</v>
      </c>
      <c r="E155" s="51">
        <v>500</v>
      </c>
      <c r="F155" s="51">
        <v>500</v>
      </c>
      <c r="G155" s="51">
        <v>500</v>
      </c>
      <c r="H155" s="51">
        <v>0</v>
      </c>
      <c r="I155" s="252">
        <f t="shared" si="27"/>
        <v>0</v>
      </c>
      <c r="J155" s="34"/>
      <c r="K155" s="38"/>
      <c r="L155" s="39"/>
      <c r="M155" s="39"/>
      <c r="N155" s="39"/>
      <c r="O155" s="39"/>
    </row>
    <row r="156" spans="1:15" hidden="1" x14ac:dyDescent="0.25">
      <c r="A156" s="385">
        <v>323</v>
      </c>
      <c r="B156" s="386"/>
      <c r="C156" s="387"/>
      <c r="D156" s="15" t="s">
        <v>49</v>
      </c>
      <c r="E156" s="51">
        <f>SUM(E157:E165)</f>
        <v>20000</v>
      </c>
      <c r="F156" s="51">
        <f t="shared" ref="F156:G156" si="31">SUM(F157:F165)</f>
        <v>20000</v>
      </c>
      <c r="G156" s="51">
        <f t="shared" si="31"/>
        <v>20000</v>
      </c>
      <c r="H156" s="51">
        <f>SUM(H157:H165)</f>
        <v>21600.090000000004</v>
      </c>
      <c r="I156" s="252">
        <f t="shared" si="27"/>
        <v>108.00045000000003</v>
      </c>
      <c r="J156" s="40">
        <f t="shared" ref="J156" si="32">SUM(J157:J165)</f>
        <v>0</v>
      </c>
      <c r="K156" s="51">
        <f t="shared" ref="K156" si="33">SUM(K157:K165)</f>
        <v>0</v>
      </c>
      <c r="L156" s="51">
        <f t="shared" ref="L156" si="34">SUM(L157:L165)</f>
        <v>0</v>
      </c>
      <c r="M156" s="51">
        <f t="shared" ref="M156" si="35">SUM(M157:M165)</f>
        <v>0</v>
      </c>
      <c r="N156" s="51">
        <f t="shared" ref="N156" si="36">SUM(N157:N165)</f>
        <v>0</v>
      </c>
      <c r="O156" s="51">
        <f t="shared" ref="O156" si="37">SUM(O157:O165)</f>
        <v>0</v>
      </c>
    </row>
    <row r="157" spans="1:15" hidden="1" x14ac:dyDescent="0.25">
      <c r="A157" s="388">
        <v>3231</v>
      </c>
      <c r="B157" s="389"/>
      <c r="C157" s="390"/>
      <c r="D157" s="15" t="s">
        <v>50</v>
      </c>
      <c r="E157" s="51">
        <v>4000</v>
      </c>
      <c r="F157" s="51">
        <v>4000</v>
      </c>
      <c r="G157" s="51">
        <v>4000</v>
      </c>
      <c r="H157" s="51">
        <v>1755.97</v>
      </c>
      <c r="I157" s="252">
        <f t="shared" si="27"/>
        <v>43.899250000000002</v>
      </c>
      <c r="J157" s="34"/>
      <c r="K157" s="38"/>
      <c r="L157" s="39"/>
      <c r="M157" s="39"/>
      <c r="N157" s="39"/>
      <c r="O157" s="39"/>
    </row>
    <row r="158" spans="1:15" ht="25.5" hidden="1" x14ac:dyDescent="0.25">
      <c r="A158" s="388">
        <v>3232</v>
      </c>
      <c r="B158" s="389"/>
      <c r="C158" s="390"/>
      <c r="D158" s="15" t="s">
        <v>70</v>
      </c>
      <c r="E158" s="51">
        <v>3000</v>
      </c>
      <c r="F158" s="51">
        <v>3000</v>
      </c>
      <c r="G158" s="51">
        <v>3000</v>
      </c>
      <c r="H158" s="51">
        <v>4866.97</v>
      </c>
      <c r="I158" s="252">
        <f t="shared" si="27"/>
        <v>162.23233333333334</v>
      </c>
      <c r="J158" s="34"/>
      <c r="K158" s="38"/>
      <c r="L158" s="39"/>
      <c r="M158" s="39"/>
      <c r="N158" s="39"/>
      <c r="O158" s="39"/>
    </row>
    <row r="159" spans="1:15" hidden="1" x14ac:dyDescent="0.25">
      <c r="A159" s="388">
        <v>3233</v>
      </c>
      <c r="B159" s="389"/>
      <c r="C159" s="390"/>
      <c r="D159" s="15" t="s">
        <v>51</v>
      </c>
      <c r="E159" s="51">
        <v>2000</v>
      </c>
      <c r="F159" s="51">
        <v>2000</v>
      </c>
      <c r="G159" s="51">
        <v>2000</v>
      </c>
      <c r="H159" s="51">
        <v>195</v>
      </c>
      <c r="I159" s="252">
        <f t="shared" si="27"/>
        <v>9.75</v>
      </c>
      <c r="J159" s="34"/>
      <c r="K159" s="38"/>
      <c r="L159" s="39"/>
      <c r="M159" s="39"/>
      <c r="N159" s="39"/>
      <c r="O159" s="39"/>
    </row>
    <row r="160" spans="1:15" hidden="1" x14ac:dyDescent="0.25">
      <c r="A160" s="388">
        <v>3234</v>
      </c>
      <c r="B160" s="389"/>
      <c r="C160" s="390"/>
      <c r="D160" s="15" t="s">
        <v>52</v>
      </c>
      <c r="E160" s="51">
        <v>1500</v>
      </c>
      <c r="F160" s="51">
        <v>1500</v>
      </c>
      <c r="G160" s="51">
        <v>1500</v>
      </c>
      <c r="H160" s="51">
        <v>2823.53</v>
      </c>
      <c r="I160" s="252">
        <f t="shared" si="27"/>
        <v>188.23533333333336</v>
      </c>
      <c r="J160" s="34"/>
      <c r="K160" s="38"/>
      <c r="L160" s="39"/>
      <c r="M160" s="39"/>
      <c r="N160" s="39"/>
      <c r="O160" s="39"/>
    </row>
    <row r="161" spans="1:15" hidden="1" x14ac:dyDescent="0.25">
      <c r="A161" s="388">
        <v>3235</v>
      </c>
      <c r="B161" s="389"/>
      <c r="C161" s="390"/>
      <c r="D161" s="15" t="s">
        <v>53</v>
      </c>
      <c r="E161" s="51">
        <v>500</v>
      </c>
      <c r="F161" s="51">
        <v>500</v>
      </c>
      <c r="G161" s="51">
        <v>500</v>
      </c>
      <c r="H161" s="51">
        <v>1380.78</v>
      </c>
      <c r="I161" s="252">
        <f t="shared" si="27"/>
        <v>276.15600000000001</v>
      </c>
    </row>
    <row r="162" spans="1:15" ht="22.5" hidden="1" customHeight="1" x14ac:dyDescent="0.25">
      <c r="A162" s="388">
        <v>3236</v>
      </c>
      <c r="B162" s="389"/>
      <c r="C162" s="390"/>
      <c r="D162" s="15" t="s">
        <v>54</v>
      </c>
      <c r="E162" s="51">
        <v>500</v>
      </c>
      <c r="F162" s="51">
        <v>500</v>
      </c>
      <c r="G162" s="51">
        <v>500</v>
      </c>
      <c r="H162" s="51">
        <v>0</v>
      </c>
      <c r="I162" s="252">
        <f t="shared" si="27"/>
        <v>0</v>
      </c>
      <c r="J162" s="34"/>
      <c r="K162" s="38"/>
      <c r="L162" s="39"/>
      <c r="M162" s="39"/>
      <c r="N162" s="39"/>
      <c r="O162" s="39"/>
    </row>
    <row r="163" spans="1:15" hidden="1" x14ac:dyDescent="0.25">
      <c r="A163" s="388">
        <v>3237</v>
      </c>
      <c r="B163" s="389"/>
      <c r="C163" s="390"/>
      <c r="D163" s="15" t="s">
        <v>55</v>
      </c>
      <c r="E163" s="51">
        <v>4000</v>
      </c>
      <c r="F163" s="51">
        <v>4000</v>
      </c>
      <c r="G163" s="51">
        <v>4000</v>
      </c>
      <c r="H163" s="51">
        <v>627.08000000000004</v>
      </c>
      <c r="I163" s="252">
        <f t="shared" si="27"/>
        <v>15.677000000000001</v>
      </c>
      <c r="J163" s="34"/>
      <c r="K163" s="38"/>
      <c r="L163" s="39"/>
      <c r="M163" s="39"/>
      <c r="N163" s="39"/>
      <c r="O163" s="39"/>
    </row>
    <row r="164" spans="1:15" hidden="1" x14ac:dyDescent="0.25">
      <c r="A164" s="388">
        <v>3238</v>
      </c>
      <c r="B164" s="389"/>
      <c r="C164" s="390"/>
      <c r="D164" s="15" t="s">
        <v>56</v>
      </c>
      <c r="E164" s="51">
        <v>500</v>
      </c>
      <c r="F164" s="51">
        <v>500</v>
      </c>
      <c r="G164" s="51">
        <v>500</v>
      </c>
      <c r="H164" s="51">
        <v>938.6</v>
      </c>
      <c r="I164" s="252">
        <f t="shared" si="27"/>
        <v>187.72</v>
      </c>
      <c r="J164" s="34"/>
      <c r="K164" s="38"/>
      <c r="L164" s="39"/>
      <c r="M164" s="39"/>
      <c r="N164" s="39"/>
      <c r="O164" s="39"/>
    </row>
    <row r="165" spans="1:15" hidden="1" x14ac:dyDescent="0.25">
      <c r="A165" s="388">
        <v>3239</v>
      </c>
      <c r="B165" s="389"/>
      <c r="C165" s="390"/>
      <c r="D165" s="15" t="s">
        <v>57</v>
      </c>
      <c r="E165" s="51">
        <v>4000</v>
      </c>
      <c r="F165" s="51">
        <v>4000</v>
      </c>
      <c r="G165" s="51">
        <v>4000</v>
      </c>
      <c r="H165" s="51">
        <v>9012.16</v>
      </c>
      <c r="I165" s="252">
        <f t="shared" si="27"/>
        <v>225.304</v>
      </c>
      <c r="J165" s="34"/>
      <c r="K165" s="38"/>
      <c r="L165" s="39"/>
      <c r="M165" s="39"/>
      <c r="N165" s="39"/>
      <c r="O165" s="39"/>
    </row>
    <row r="166" spans="1:15" ht="25.5" hidden="1" x14ac:dyDescent="0.25">
      <c r="A166" s="385">
        <v>324</v>
      </c>
      <c r="B166" s="386"/>
      <c r="C166" s="387"/>
      <c r="D166" s="15" t="s">
        <v>85</v>
      </c>
      <c r="E166" s="51">
        <v>1000</v>
      </c>
      <c r="F166" s="51">
        <v>1000</v>
      </c>
      <c r="G166" s="51">
        <v>1000</v>
      </c>
      <c r="H166" s="51">
        <f>H167</f>
        <v>502.21</v>
      </c>
      <c r="I166" s="252">
        <f t="shared" si="27"/>
        <v>50.220999999999997</v>
      </c>
    </row>
    <row r="167" spans="1:15" ht="25.5" hidden="1" x14ac:dyDescent="0.25">
      <c r="A167" s="388">
        <v>3241</v>
      </c>
      <c r="B167" s="389"/>
      <c r="C167" s="390"/>
      <c r="D167" s="15" t="s">
        <v>85</v>
      </c>
      <c r="E167" s="51">
        <v>1000</v>
      </c>
      <c r="F167" s="51">
        <v>1000</v>
      </c>
      <c r="G167" s="51">
        <v>1000</v>
      </c>
      <c r="H167" s="51">
        <v>502.21</v>
      </c>
      <c r="I167" s="252">
        <f t="shared" si="27"/>
        <v>50.220999999999997</v>
      </c>
    </row>
    <row r="168" spans="1:15" ht="25.5" hidden="1" x14ac:dyDescent="0.25">
      <c r="A168" s="385">
        <v>329</v>
      </c>
      <c r="B168" s="386"/>
      <c r="C168" s="387"/>
      <c r="D168" s="15" t="s">
        <v>58</v>
      </c>
      <c r="E168" s="51">
        <v>10000</v>
      </c>
      <c r="F168" s="51">
        <v>10000</v>
      </c>
      <c r="G168" s="51">
        <v>10000</v>
      </c>
      <c r="H168" s="51">
        <f>H169+H170+H172+H171</f>
        <v>8292.4700000000012</v>
      </c>
      <c r="I168" s="252">
        <f t="shared" si="27"/>
        <v>82.924700000000001</v>
      </c>
    </row>
    <row r="169" spans="1:15" hidden="1" x14ac:dyDescent="0.25">
      <c r="A169" s="388">
        <v>3293</v>
      </c>
      <c r="B169" s="389"/>
      <c r="C169" s="390"/>
      <c r="D169" s="15" t="s">
        <v>60</v>
      </c>
      <c r="E169" s="51">
        <v>6000</v>
      </c>
      <c r="F169" s="51">
        <v>6000</v>
      </c>
      <c r="G169" s="51">
        <v>6000</v>
      </c>
      <c r="H169" s="51">
        <v>5863.89</v>
      </c>
      <c r="I169" s="252">
        <f t="shared" si="27"/>
        <v>97.731500000000011</v>
      </c>
      <c r="J169" s="33"/>
      <c r="K169" s="37"/>
      <c r="L169" s="38"/>
      <c r="M169" s="38"/>
      <c r="N169" s="38"/>
      <c r="O169" s="38"/>
    </row>
    <row r="170" spans="1:15" hidden="1" x14ac:dyDescent="0.25">
      <c r="A170" s="388">
        <v>3294</v>
      </c>
      <c r="B170" s="389"/>
      <c r="C170" s="390"/>
      <c r="D170" s="130" t="s">
        <v>61</v>
      </c>
      <c r="E170" s="51">
        <v>0</v>
      </c>
      <c r="F170" s="51"/>
      <c r="G170" s="51">
        <v>0</v>
      </c>
      <c r="H170" s="51">
        <v>350</v>
      </c>
      <c r="I170" s="252" t="e">
        <f t="shared" si="27"/>
        <v>#DIV/0!</v>
      </c>
      <c r="J170" s="33"/>
      <c r="K170" s="37"/>
      <c r="L170" s="38"/>
      <c r="M170" s="38"/>
      <c r="N170" s="38"/>
      <c r="O170" s="38"/>
    </row>
    <row r="171" spans="1:15" hidden="1" x14ac:dyDescent="0.25">
      <c r="A171" s="388">
        <v>3295</v>
      </c>
      <c r="B171" s="389"/>
      <c r="C171" s="390"/>
      <c r="D171" s="130"/>
      <c r="E171" s="51">
        <v>0</v>
      </c>
      <c r="F171" s="51"/>
      <c r="G171" s="51">
        <v>0</v>
      </c>
      <c r="H171" s="51">
        <v>127.44</v>
      </c>
      <c r="I171" s="252" t="e">
        <f t="shared" si="27"/>
        <v>#DIV/0!</v>
      </c>
      <c r="J171" s="33"/>
      <c r="K171" s="37"/>
      <c r="L171" s="38"/>
      <c r="M171" s="38"/>
      <c r="N171" s="38"/>
      <c r="O171" s="38"/>
    </row>
    <row r="172" spans="1:15" ht="25.5" hidden="1" x14ac:dyDescent="0.25">
      <c r="A172" s="388">
        <v>3299</v>
      </c>
      <c r="B172" s="389"/>
      <c r="C172" s="390"/>
      <c r="D172" s="15" t="s">
        <v>58</v>
      </c>
      <c r="E172" s="51">
        <v>4000</v>
      </c>
      <c r="F172" s="51">
        <v>4000</v>
      </c>
      <c r="G172" s="51">
        <v>4000</v>
      </c>
      <c r="H172" s="51">
        <v>1951.14</v>
      </c>
      <c r="I172" s="252">
        <f t="shared" si="27"/>
        <v>48.778500000000001</v>
      </c>
      <c r="J172" s="33"/>
      <c r="K172" s="37"/>
      <c r="L172" s="38"/>
      <c r="M172" s="38"/>
      <c r="N172" s="38"/>
      <c r="O172" s="38"/>
    </row>
    <row r="173" spans="1:15" ht="26.25" customHeight="1" x14ac:dyDescent="0.25">
      <c r="A173" s="382">
        <v>34</v>
      </c>
      <c r="B173" s="383"/>
      <c r="C173" s="384"/>
      <c r="D173" s="25" t="s">
        <v>63</v>
      </c>
      <c r="E173" s="58">
        <v>2000</v>
      </c>
      <c r="F173" s="58">
        <v>0</v>
      </c>
      <c r="G173" s="58">
        <v>2000</v>
      </c>
      <c r="H173" s="53">
        <f>H174</f>
        <v>1301.6400000000001</v>
      </c>
      <c r="I173" s="258">
        <f t="shared" si="27"/>
        <v>65.082000000000008</v>
      </c>
    </row>
    <row r="174" spans="1:15" hidden="1" x14ac:dyDescent="0.25">
      <c r="A174" s="385">
        <v>343</v>
      </c>
      <c r="B174" s="386"/>
      <c r="C174" s="387"/>
      <c r="D174" s="15" t="s">
        <v>64</v>
      </c>
      <c r="E174" s="40">
        <v>2000</v>
      </c>
      <c r="F174" s="40">
        <v>2000</v>
      </c>
      <c r="G174" s="40">
        <v>2000</v>
      </c>
      <c r="H174" s="51">
        <f>H175+H176</f>
        <v>1301.6400000000001</v>
      </c>
      <c r="I174" s="252">
        <f t="shared" si="27"/>
        <v>65.082000000000008</v>
      </c>
      <c r="J174" s="40">
        <v>2000</v>
      </c>
      <c r="K174" s="40">
        <v>2000</v>
      </c>
      <c r="L174" s="40">
        <v>2000</v>
      </c>
      <c r="M174" s="40">
        <v>2000</v>
      </c>
      <c r="N174" s="40">
        <v>2000</v>
      </c>
      <c r="O174" s="40">
        <v>2000</v>
      </c>
    </row>
    <row r="175" spans="1:15" ht="25.5" hidden="1" x14ac:dyDescent="0.25">
      <c r="A175" s="388">
        <v>3431</v>
      </c>
      <c r="B175" s="389"/>
      <c r="C175" s="390"/>
      <c r="D175" s="15" t="s">
        <v>65</v>
      </c>
      <c r="E175" s="51">
        <v>1990</v>
      </c>
      <c r="F175" s="51">
        <v>1990</v>
      </c>
      <c r="G175" s="51">
        <v>1990</v>
      </c>
      <c r="H175" s="51">
        <v>1301.6400000000001</v>
      </c>
      <c r="I175" s="252">
        <f t="shared" si="27"/>
        <v>65.409045226130658</v>
      </c>
      <c r="J175" s="40">
        <v>1990</v>
      </c>
      <c r="K175" s="51">
        <v>1990</v>
      </c>
      <c r="L175" s="51">
        <v>1990</v>
      </c>
      <c r="M175" s="51">
        <v>1990</v>
      </c>
      <c r="N175" s="51">
        <v>1990</v>
      </c>
      <c r="O175" s="51">
        <v>1990</v>
      </c>
    </row>
    <row r="176" spans="1:15" hidden="1" x14ac:dyDescent="0.25">
      <c r="A176" s="388">
        <v>3433</v>
      </c>
      <c r="B176" s="389"/>
      <c r="C176" s="390"/>
      <c r="D176" s="15" t="s">
        <v>86</v>
      </c>
      <c r="E176" s="51">
        <v>10</v>
      </c>
      <c r="F176" s="51">
        <v>10</v>
      </c>
      <c r="G176" s="51">
        <v>10</v>
      </c>
      <c r="H176" s="51">
        <v>0</v>
      </c>
      <c r="I176" s="252">
        <f t="shared" si="27"/>
        <v>0</v>
      </c>
      <c r="J176" s="40">
        <v>10</v>
      </c>
      <c r="K176" s="51">
        <v>10</v>
      </c>
      <c r="L176" s="51">
        <v>10</v>
      </c>
      <c r="M176" s="51">
        <v>10</v>
      </c>
      <c r="N176" s="51">
        <v>10</v>
      </c>
      <c r="O176" s="51">
        <v>10</v>
      </c>
    </row>
    <row r="177" spans="1:16" ht="38.25" x14ac:dyDescent="0.25">
      <c r="A177" s="382">
        <v>37</v>
      </c>
      <c r="B177" s="383"/>
      <c r="C177" s="384"/>
      <c r="D177" s="25" t="s">
        <v>160</v>
      </c>
      <c r="E177" s="53">
        <v>10</v>
      </c>
      <c r="F177" s="53">
        <v>0</v>
      </c>
      <c r="G177" s="53">
        <v>10</v>
      </c>
      <c r="H177" s="53">
        <f>H178</f>
        <v>82.5</v>
      </c>
      <c r="I177" s="258">
        <f t="shared" si="27"/>
        <v>825</v>
      </c>
    </row>
    <row r="178" spans="1:16" ht="25.5" hidden="1" x14ac:dyDescent="0.25">
      <c r="A178" s="385">
        <v>372</v>
      </c>
      <c r="B178" s="386"/>
      <c r="C178" s="387"/>
      <c r="D178" s="48" t="s">
        <v>159</v>
      </c>
      <c r="E178" s="51">
        <v>10</v>
      </c>
      <c r="F178" s="51">
        <v>10</v>
      </c>
      <c r="G178" s="51">
        <v>10</v>
      </c>
      <c r="H178" s="51">
        <f>H179</f>
        <v>82.5</v>
      </c>
      <c r="I178" s="252">
        <f t="shared" si="27"/>
        <v>825</v>
      </c>
    </row>
    <row r="179" spans="1:16" ht="25.5" hidden="1" x14ac:dyDescent="0.25">
      <c r="A179" s="388">
        <v>3722</v>
      </c>
      <c r="B179" s="389"/>
      <c r="C179" s="390"/>
      <c r="D179" s="48" t="s">
        <v>158</v>
      </c>
      <c r="E179" s="51">
        <v>10</v>
      </c>
      <c r="F179" s="51">
        <v>10</v>
      </c>
      <c r="G179" s="51">
        <v>10</v>
      </c>
      <c r="H179" s="51">
        <v>82.5</v>
      </c>
      <c r="I179" s="252">
        <f t="shared" si="27"/>
        <v>825</v>
      </c>
    </row>
    <row r="180" spans="1:16" ht="29.25" customHeight="1" x14ac:dyDescent="0.25">
      <c r="A180" s="382">
        <v>38</v>
      </c>
      <c r="B180" s="383"/>
      <c r="C180" s="384"/>
      <c r="D180" s="25" t="s">
        <v>161</v>
      </c>
      <c r="E180" s="53">
        <v>10</v>
      </c>
      <c r="F180" s="53">
        <v>0</v>
      </c>
      <c r="G180" s="53">
        <v>10</v>
      </c>
      <c r="H180" s="53">
        <f>H181</f>
        <v>0.74</v>
      </c>
      <c r="I180" s="258">
        <f t="shared" si="27"/>
        <v>7.3999999999999995</v>
      </c>
    </row>
    <row r="181" spans="1:16" hidden="1" x14ac:dyDescent="0.25">
      <c r="A181" s="385">
        <v>381</v>
      </c>
      <c r="B181" s="386"/>
      <c r="C181" s="387"/>
      <c r="D181" s="48" t="s">
        <v>120</v>
      </c>
      <c r="E181" s="51">
        <v>10</v>
      </c>
      <c r="F181" s="51">
        <v>10</v>
      </c>
      <c r="G181" s="51">
        <v>10</v>
      </c>
      <c r="H181" s="51">
        <f>H182</f>
        <v>0.74</v>
      </c>
      <c r="I181" s="252">
        <f t="shared" si="27"/>
        <v>7.3999999999999995</v>
      </c>
    </row>
    <row r="182" spans="1:16" hidden="1" x14ac:dyDescent="0.25">
      <c r="A182" s="388">
        <v>3812</v>
      </c>
      <c r="B182" s="389"/>
      <c r="C182" s="390"/>
      <c r="D182" s="130" t="s">
        <v>166</v>
      </c>
      <c r="E182" s="51">
        <v>10</v>
      </c>
      <c r="F182" s="51">
        <v>10</v>
      </c>
      <c r="G182" s="51">
        <v>10</v>
      </c>
      <c r="H182" s="51">
        <v>0.74</v>
      </c>
      <c r="I182" s="252">
        <f t="shared" si="27"/>
        <v>7.3999999999999995</v>
      </c>
    </row>
    <row r="183" spans="1:16" ht="25.5" x14ac:dyDescent="0.25">
      <c r="A183" s="376" t="s">
        <v>87</v>
      </c>
      <c r="B183" s="377"/>
      <c r="C183" s="378"/>
      <c r="D183" s="16" t="s">
        <v>88</v>
      </c>
      <c r="E183" s="51">
        <v>3000</v>
      </c>
      <c r="F183" s="51">
        <v>0</v>
      </c>
      <c r="G183" s="51">
        <f t="shared" ref="G183:H185" si="38">G184</f>
        <v>3000</v>
      </c>
      <c r="H183" s="51">
        <f t="shared" si="38"/>
        <v>2340.94</v>
      </c>
      <c r="I183" s="252">
        <f t="shared" si="27"/>
        <v>78.031333333333336</v>
      </c>
    </row>
    <row r="184" spans="1:16" ht="25.5" x14ac:dyDescent="0.25">
      <c r="A184" s="379" t="s">
        <v>89</v>
      </c>
      <c r="B184" s="380"/>
      <c r="C184" s="381"/>
      <c r="D184" s="26" t="s">
        <v>90</v>
      </c>
      <c r="E184" s="52">
        <v>3000</v>
      </c>
      <c r="F184" s="52">
        <v>0</v>
      </c>
      <c r="G184" s="52">
        <f t="shared" si="38"/>
        <v>3000</v>
      </c>
      <c r="H184" s="52">
        <f t="shared" si="38"/>
        <v>2340.94</v>
      </c>
      <c r="I184" s="251">
        <f t="shared" si="27"/>
        <v>78.031333333333336</v>
      </c>
      <c r="J184" s="140">
        <v>921</v>
      </c>
      <c r="K184" s="141" t="e">
        <f>#REF!</f>
        <v>#REF!</v>
      </c>
      <c r="L184" s="141" t="e">
        <f>#REF!</f>
        <v>#REF!</v>
      </c>
      <c r="M184" s="141" t="e">
        <f>#REF!</f>
        <v>#REF!</v>
      </c>
      <c r="N184" s="141">
        <f>E184</f>
        <v>3000</v>
      </c>
      <c r="O184" s="141" t="e">
        <f>#REF!</f>
        <v>#REF!</v>
      </c>
    </row>
    <row r="185" spans="1:16" s="22" customFormat="1" ht="23.25" customHeight="1" x14ac:dyDescent="0.25">
      <c r="A185" s="376">
        <v>3</v>
      </c>
      <c r="B185" s="377"/>
      <c r="C185" s="378"/>
      <c r="D185" s="16" t="s">
        <v>17</v>
      </c>
      <c r="E185" s="51">
        <v>3000</v>
      </c>
      <c r="F185" s="51">
        <v>0</v>
      </c>
      <c r="G185" s="51">
        <f t="shared" si="38"/>
        <v>3000</v>
      </c>
      <c r="H185" s="51">
        <f t="shared" si="38"/>
        <v>2340.94</v>
      </c>
      <c r="I185" s="252">
        <f t="shared" si="27"/>
        <v>78.031333333333336</v>
      </c>
      <c r="K185" s="42"/>
      <c r="L185" s="42"/>
      <c r="M185" s="42"/>
      <c r="N185" s="42"/>
      <c r="O185" s="42"/>
      <c r="P185" s="42"/>
    </row>
    <row r="186" spans="1:16" s="22" customFormat="1" ht="25.5" customHeight="1" x14ac:dyDescent="0.25">
      <c r="A186" s="382">
        <v>32</v>
      </c>
      <c r="B186" s="383"/>
      <c r="C186" s="384"/>
      <c r="D186" s="25" t="s">
        <v>27</v>
      </c>
      <c r="E186" s="53">
        <f>E187+E189+E191+E193</f>
        <v>3000</v>
      </c>
      <c r="F186" s="53">
        <f t="shared" ref="F186:H186" si="39">F187+F189+F191+F193</f>
        <v>3000</v>
      </c>
      <c r="G186" s="53">
        <f t="shared" si="39"/>
        <v>3000</v>
      </c>
      <c r="H186" s="53">
        <f t="shared" si="39"/>
        <v>2340.94</v>
      </c>
      <c r="I186" s="258">
        <f t="shared" si="27"/>
        <v>78.031333333333336</v>
      </c>
      <c r="K186" s="42"/>
      <c r="L186" s="42"/>
      <c r="M186" s="42"/>
      <c r="N186" s="42"/>
      <c r="O186" s="42"/>
      <c r="P186" s="42"/>
    </row>
    <row r="187" spans="1:16" s="22" customFormat="1" ht="22.5" hidden="1" customHeight="1" x14ac:dyDescent="0.25">
      <c r="A187" s="376">
        <v>321</v>
      </c>
      <c r="B187" s="377"/>
      <c r="C187" s="378"/>
      <c r="D187" s="16" t="s">
        <v>39</v>
      </c>
      <c r="E187" s="51">
        <v>1000</v>
      </c>
      <c r="F187" s="51">
        <v>1000</v>
      </c>
      <c r="G187" s="51">
        <v>1000</v>
      </c>
      <c r="H187" s="51">
        <f>H188</f>
        <v>122.94</v>
      </c>
      <c r="I187" s="252">
        <f t="shared" si="27"/>
        <v>12.293999999999999</v>
      </c>
      <c r="K187" s="42"/>
      <c r="L187" s="42"/>
      <c r="M187" s="42"/>
      <c r="N187" s="42"/>
      <c r="O187" s="42"/>
      <c r="P187" s="42"/>
    </row>
    <row r="188" spans="1:16" hidden="1" x14ac:dyDescent="0.25">
      <c r="A188" s="388">
        <v>3211</v>
      </c>
      <c r="B188" s="389"/>
      <c r="C188" s="390"/>
      <c r="D188" s="15" t="s">
        <v>40</v>
      </c>
      <c r="E188" s="51">
        <v>1000</v>
      </c>
      <c r="F188" s="51">
        <v>1000</v>
      </c>
      <c r="G188" s="51">
        <v>1000</v>
      </c>
      <c r="H188" s="51">
        <v>122.94</v>
      </c>
      <c r="I188" s="252">
        <f t="shared" si="27"/>
        <v>12.293999999999999</v>
      </c>
      <c r="J188" s="33"/>
      <c r="K188" s="37"/>
      <c r="L188" s="38"/>
      <c r="M188" s="38"/>
      <c r="N188" s="38"/>
      <c r="O188" s="38"/>
    </row>
    <row r="189" spans="1:16" hidden="1" x14ac:dyDescent="0.25">
      <c r="A189" s="385">
        <v>322</v>
      </c>
      <c r="B189" s="386"/>
      <c r="C189" s="387"/>
      <c r="D189" s="15" t="s">
        <v>44</v>
      </c>
      <c r="E189" s="51">
        <v>1000</v>
      </c>
      <c r="F189" s="51">
        <v>1000</v>
      </c>
      <c r="G189" s="51">
        <v>1000</v>
      </c>
      <c r="H189" s="51">
        <v>0</v>
      </c>
      <c r="I189" s="252">
        <f t="shared" si="27"/>
        <v>0</v>
      </c>
    </row>
    <row r="190" spans="1:16" ht="25.5" hidden="1" x14ac:dyDescent="0.25">
      <c r="A190" s="388">
        <v>3221</v>
      </c>
      <c r="B190" s="389"/>
      <c r="C190" s="390"/>
      <c r="D190" s="15" t="s">
        <v>45</v>
      </c>
      <c r="E190" s="51">
        <v>1000</v>
      </c>
      <c r="F190" s="51">
        <v>1000</v>
      </c>
      <c r="G190" s="51">
        <v>1000</v>
      </c>
      <c r="H190" s="51">
        <v>0</v>
      </c>
      <c r="I190" s="252">
        <f t="shared" si="27"/>
        <v>0</v>
      </c>
      <c r="J190" s="33"/>
      <c r="K190" s="37"/>
      <c r="L190" s="38"/>
      <c r="M190" s="38"/>
      <c r="N190" s="38"/>
      <c r="O190" s="38"/>
    </row>
    <row r="191" spans="1:16" hidden="1" x14ac:dyDescent="0.25">
      <c r="A191" s="385">
        <v>323</v>
      </c>
      <c r="B191" s="386"/>
      <c r="C191" s="387"/>
      <c r="D191" s="15" t="s">
        <v>49</v>
      </c>
      <c r="E191" s="51">
        <v>500</v>
      </c>
      <c r="F191" s="51">
        <v>500</v>
      </c>
      <c r="G191" s="51">
        <v>500</v>
      </c>
      <c r="H191" s="51">
        <f>H192</f>
        <v>2218</v>
      </c>
      <c r="I191" s="252">
        <f t="shared" si="27"/>
        <v>443.6</v>
      </c>
    </row>
    <row r="192" spans="1:16" hidden="1" x14ac:dyDescent="0.25">
      <c r="A192" s="388">
        <v>3231</v>
      </c>
      <c r="B192" s="389"/>
      <c r="C192" s="390"/>
      <c r="D192" s="15" t="s">
        <v>50</v>
      </c>
      <c r="E192" s="51">
        <v>500</v>
      </c>
      <c r="F192" s="51">
        <v>500</v>
      </c>
      <c r="G192" s="51">
        <v>500</v>
      </c>
      <c r="H192" s="51">
        <v>2218</v>
      </c>
      <c r="I192" s="252">
        <f t="shared" si="27"/>
        <v>443.6</v>
      </c>
      <c r="J192" s="33"/>
      <c r="K192" s="37"/>
      <c r="L192" s="38"/>
      <c r="M192" s="38"/>
      <c r="N192" s="38"/>
      <c r="O192" s="38"/>
    </row>
    <row r="193" spans="1:16" ht="25.5" hidden="1" x14ac:dyDescent="0.25">
      <c r="A193" s="385">
        <v>329</v>
      </c>
      <c r="B193" s="386"/>
      <c r="C193" s="387"/>
      <c r="D193" s="15" t="s">
        <v>58</v>
      </c>
      <c r="E193" s="51">
        <v>500</v>
      </c>
      <c r="F193" s="51">
        <v>500</v>
      </c>
      <c r="G193" s="51">
        <v>500</v>
      </c>
      <c r="H193" s="51">
        <v>0</v>
      </c>
      <c r="I193" s="252">
        <f t="shared" si="27"/>
        <v>0</v>
      </c>
    </row>
    <row r="194" spans="1:16" ht="25.5" hidden="1" x14ac:dyDescent="0.25">
      <c r="A194" s="388">
        <v>3299</v>
      </c>
      <c r="B194" s="389"/>
      <c r="C194" s="390"/>
      <c r="D194" s="15" t="s">
        <v>58</v>
      </c>
      <c r="E194" s="51">
        <v>500</v>
      </c>
      <c r="F194" s="51">
        <v>500</v>
      </c>
      <c r="G194" s="51">
        <v>500</v>
      </c>
      <c r="H194" s="51">
        <v>0</v>
      </c>
      <c r="I194" s="252">
        <f t="shared" si="27"/>
        <v>0</v>
      </c>
      <c r="J194" s="33"/>
      <c r="K194" s="37"/>
      <c r="L194" s="38"/>
      <c r="M194" s="38"/>
      <c r="N194" s="38"/>
      <c r="O194" s="38"/>
    </row>
    <row r="195" spans="1:16" ht="29.25" customHeight="1" x14ac:dyDescent="0.25">
      <c r="A195" s="376" t="s">
        <v>93</v>
      </c>
      <c r="B195" s="377"/>
      <c r="C195" s="378"/>
      <c r="D195" s="16" t="s">
        <v>94</v>
      </c>
      <c r="E195" s="57">
        <v>10000</v>
      </c>
      <c r="F195" s="57">
        <v>0</v>
      </c>
      <c r="G195" s="57">
        <f>G196</f>
        <v>10000</v>
      </c>
      <c r="H195" s="57">
        <f>H196</f>
        <v>15339.46</v>
      </c>
      <c r="I195" s="257">
        <f t="shared" si="27"/>
        <v>153.39459999999997</v>
      </c>
    </row>
    <row r="196" spans="1:16" ht="26.25" customHeight="1" x14ac:dyDescent="0.25">
      <c r="A196" s="379" t="s">
        <v>95</v>
      </c>
      <c r="B196" s="380"/>
      <c r="C196" s="381"/>
      <c r="D196" s="26" t="s">
        <v>96</v>
      </c>
      <c r="E196" s="52">
        <f>E197+E216</f>
        <v>10000</v>
      </c>
      <c r="F196" s="52">
        <f t="shared" ref="F196:O196" si="40">F197+F216</f>
        <v>4000</v>
      </c>
      <c r="G196" s="52">
        <f t="shared" si="40"/>
        <v>10000</v>
      </c>
      <c r="H196" s="52">
        <f t="shared" si="40"/>
        <v>15339.46</v>
      </c>
      <c r="I196" s="251">
        <f t="shared" si="27"/>
        <v>153.39459999999997</v>
      </c>
      <c r="J196" s="254">
        <f t="shared" si="40"/>
        <v>0</v>
      </c>
      <c r="K196" s="52">
        <f t="shared" si="40"/>
        <v>0</v>
      </c>
      <c r="L196" s="52">
        <f t="shared" si="40"/>
        <v>0</v>
      </c>
      <c r="M196" s="52">
        <f t="shared" si="40"/>
        <v>0</v>
      </c>
      <c r="N196" s="52">
        <f t="shared" si="40"/>
        <v>0</v>
      </c>
      <c r="O196" s="52">
        <f t="shared" si="40"/>
        <v>0</v>
      </c>
    </row>
    <row r="197" spans="1:16" s="22" customFormat="1" ht="23.25" customHeight="1" x14ac:dyDescent="0.25">
      <c r="A197" s="376">
        <v>3</v>
      </c>
      <c r="B197" s="377"/>
      <c r="C197" s="378"/>
      <c r="D197" s="16" t="s">
        <v>17</v>
      </c>
      <c r="E197" s="51">
        <f>E198+E213</f>
        <v>5000</v>
      </c>
      <c r="F197" s="51">
        <f t="shared" ref="F197:H197" si="41">F198+F213</f>
        <v>4000</v>
      </c>
      <c r="G197" s="51">
        <f t="shared" si="41"/>
        <v>5000</v>
      </c>
      <c r="H197" s="51">
        <f t="shared" si="41"/>
        <v>15339.46</v>
      </c>
      <c r="I197" s="252">
        <f t="shared" si="27"/>
        <v>306.78919999999994</v>
      </c>
      <c r="K197" s="42"/>
      <c r="L197" s="42"/>
      <c r="M197" s="42"/>
      <c r="N197" s="42"/>
      <c r="O197" s="42"/>
      <c r="P197" s="42"/>
    </row>
    <row r="198" spans="1:16" s="22" customFormat="1" ht="24.75" customHeight="1" x14ac:dyDescent="0.25">
      <c r="A198" s="382">
        <v>32</v>
      </c>
      <c r="B198" s="383"/>
      <c r="C198" s="384"/>
      <c r="D198" s="25" t="s">
        <v>27</v>
      </c>
      <c r="E198" s="53">
        <f>E199+E202+E205+E208+E210</f>
        <v>4000</v>
      </c>
      <c r="F198" s="53">
        <f t="shared" ref="F198:H198" si="42">F199+F202+F205+F208+F210</f>
        <v>4000</v>
      </c>
      <c r="G198" s="53">
        <f t="shared" si="42"/>
        <v>4000</v>
      </c>
      <c r="H198" s="53">
        <f t="shared" si="42"/>
        <v>15339.46</v>
      </c>
      <c r="I198" s="258">
        <f t="shared" si="27"/>
        <v>383.48649999999998</v>
      </c>
      <c r="K198" s="42"/>
      <c r="L198" s="42"/>
      <c r="M198" s="42"/>
      <c r="N198" s="42"/>
      <c r="O198" s="42"/>
      <c r="P198" s="42"/>
    </row>
    <row r="199" spans="1:16" s="22" customFormat="1" ht="27" hidden="1" customHeight="1" x14ac:dyDescent="0.25">
      <c r="A199" s="385">
        <v>321</v>
      </c>
      <c r="B199" s="386"/>
      <c r="C199" s="387"/>
      <c r="D199" s="61" t="s">
        <v>39</v>
      </c>
      <c r="E199" s="51">
        <v>1000</v>
      </c>
      <c r="F199" s="51">
        <v>1000</v>
      </c>
      <c r="G199" s="51">
        <v>1000</v>
      </c>
      <c r="H199" s="51">
        <f>H200+H201</f>
        <v>9686.9</v>
      </c>
      <c r="I199" s="252">
        <f t="shared" si="27"/>
        <v>968.68999999999994</v>
      </c>
      <c r="J199" s="40">
        <v>1000</v>
      </c>
      <c r="K199" s="51">
        <v>1000</v>
      </c>
      <c r="L199" s="51">
        <v>1000</v>
      </c>
      <c r="M199" s="51">
        <v>1000</v>
      </c>
      <c r="N199" s="51">
        <v>1000</v>
      </c>
      <c r="O199" s="51">
        <v>1000</v>
      </c>
      <c r="P199" s="42"/>
    </row>
    <row r="200" spans="1:16" hidden="1" x14ac:dyDescent="0.25">
      <c r="A200" s="388">
        <v>3211</v>
      </c>
      <c r="B200" s="389"/>
      <c r="C200" s="390"/>
      <c r="D200" s="15" t="s">
        <v>40</v>
      </c>
      <c r="E200" s="51">
        <v>500</v>
      </c>
      <c r="F200" s="51">
        <v>500</v>
      </c>
      <c r="G200" s="51">
        <v>500</v>
      </c>
      <c r="H200" s="51">
        <v>9576.9</v>
      </c>
      <c r="I200" s="252">
        <f t="shared" si="27"/>
        <v>1915.38</v>
      </c>
      <c r="J200" s="40">
        <v>500</v>
      </c>
      <c r="K200" s="51">
        <v>500</v>
      </c>
      <c r="L200" s="51">
        <v>500</v>
      </c>
      <c r="M200" s="51">
        <v>500</v>
      </c>
      <c r="N200" s="51">
        <v>500</v>
      </c>
      <c r="O200" s="51">
        <v>500</v>
      </c>
    </row>
    <row r="201" spans="1:16" ht="33" hidden="1" customHeight="1" x14ac:dyDescent="0.25">
      <c r="A201" s="388">
        <v>3213</v>
      </c>
      <c r="B201" s="389"/>
      <c r="C201" s="390"/>
      <c r="D201" s="61" t="s">
        <v>42</v>
      </c>
      <c r="E201" s="51">
        <v>500</v>
      </c>
      <c r="F201" s="51">
        <v>500</v>
      </c>
      <c r="G201" s="51">
        <v>500</v>
      </c>
      <c r="H201" s="51">
        <v>110</v>
      </c>
      <c r="I201" s="252">
        <f t="shared" si="27"/>
        <v>22</v>
      </c>
      <c r="J201" s="40">
        <v>500</v>
      </c>
      <c r="K201" s="51">
        <v>500</v>
      </c>
      <c r="L201" s="51">
        <v>500</v>
      </c>
      <c r="M201" s="51">
        <v>500</v>
      </c>
      <c r="N201" s="51">
        <v>500</v>
      </c>
      <c r="O201" s="51">
        <v>500</v>
      </c>
    </row>
    <row r="202" spans="1:16" hidden="1" x14ac:dyDescent="0.25">
      <c r="A202" s="385">
        <v>322</v>
      </c>
      <c r="B202" s="386"/>
      <c r="C202" s="387"/>
      <c r="D202" s="15" t="s">
        <v>44</v>
      </c>
      <c r="E202" s="51">
        <v>1000</v>
      </c>
      <c r="F202" s="51">
        <v>1000</v>
      </c>
      <c r="G202" s="51">
        <v>1000</v>
      </c>
      <c r="H202" s="51">
        <v>0</v>
      </c>
      <c r="I202" s="252">
        <f t="shared" si="27"/>
        <v>0</v>
      </c>
      <c r="J202" s="40">
        <v>1000</v>
      </c>
      <c r="K202" s="51">
        <v>1000</v>
      </c>
      <c r="L202" s="51">
        <v>1000</v>
      </c>
      <c r="M202" s="51">
        <v>1000</v>
      </c>
      <c r="N202" s="51">
        <v>1000</v>
      </c>
      <c r="O202" s="51">
        <v>1000</v>
      </c>
    </row>
    <row r="203" spans="1:16" ht="25.5" hidden="1" x14ac:dyDescent="0.25">
      <c r="A203" s="388">
        <v>3221</v>
      </c>
      <c r="B203" s="389"/>
      <c r="C203" s="390"/>
      <c r="D203" s="61" t="s">
        <v>45</v>
      </c>
      <c r="E203" s="51">
        <v>500</v>
      </c>
      <c r="F203" s="51">
        <v>500</v>
      </c>
      <c r="G203" s="51">
        <v>500</v>
      </c>
      <c r="H203" s="51">
        <v>0</v>
      </c>
      <c r="I203" s="252">
        <f t="shared" si="27"/>
        <v>0</v>
      </c>
      <c r="J203" s="40">
        <v>500</v>
      </c>
      <c r="K203" s="51">
        <v>500</v>
      </c>
      <c r="L203" s="51">
        <v>500</v>
      </c>
      <c r="M203" s="51">
        <v>500</v>
      </c>
      <c r="N203" s="51">
        <v>500</v>
      </c>
      <c r="O203" s="51">
        <v>500</v>
      </c>
    </row>
    <row r="204" spans="1:16" ht="25.5" hidden="1" x14ac:dyDescent="0.25">
      <c r="A204" s="388">
        <v>3224</v>
      </c>
      <c r="B204" s="389"/>
      <c r="C204" s="390"/>
      <c r="D204" s="119" t="s">
        <v>68</v>
      </c>
      <c r="E204" s="51">
        <v>500</v>
      </c>
      <c r="F204" s="51">
        <v>500</v>
      </c>
      <c r="G204" s="51">
        <v>500</v>
      </c>
      <c r="H204" s="51">
        <v>0</v>
      </c>
      <c r="I204" s="252">
        <f t="shared" si="27"/>
        <v>0</v>
      </c>
      <c r="J204" s="40">
        <v>500</v>
      </c>
      <c r="K204" s="51">
        <v>500</v>
      </c>
      <c r="L204" s="51">
        <v>500</v>
      </c>
      <c r="M204" s="51">
        <v>500</v>
      </c>
      <c r="N204" s="51">
        <v>500</v>
      </c>
      <c r="O204" s="51">
        <v>500</v>
      </c>
    </row>
    <row r="205" spans="1:16" hidden="1" x14ac:dyDescent="0.25">
      <c r="A205" s="385">
        <v>323</v>
      </c>
      <c r="B205" s="386"/>
      <c r="C205" s="387"/>
      <c r="D205" s="15" t="s">
        <v>49</v>
      </c>
      <c r="E205" s="51">
        <v>500</v>
      </c>
      <c r="F205" s="51">
        <v>500</v>
      </c>
      <c r="G205" s="51">
        <v>500</v>
      </c>
      <c r="H205" s="51">
        <f>H207</f>
        <v>2114.16</v>
      </c>
      <c r="I205" s="252">
        <f t="shared" ref="I205:I268" si="43">H205/G205*100</f>
        <v>422.83199999999999</v>
      </c>
      <c r="J205" s="40">
        <v>500</v>
      </c>
      <c r="K205" s="51">
        <v>500</v>
      </c>
      <c r="L205" s="51">
        <v>500</v>
      </c>
      <c r="M205" s="51">
        <v>500</v>
      </c>
      <c r="N205" s="51">
        <v>500</v>
      </c>
      <c r="O205" s="51">
        <v>500</v>
      </c>
    </row>
    <row r="206" spans="1:16" hidden="1" x14ac:dyDescent="0.25">
      <c r="A206" s="388">
        <v>3233</v>
      </c>
      <c r="B206" s="389"/>
      <c r="C206" s="390"/>
      <c r="D206" s="120" t="s">
        <v>51</v>
      </c>
      <c r="E206" s="51">
        <v>250</v>
      </c>
      <c r="F206" s="51">
        <v>250</v>
      </c>
      <c r="G206" s="51">
        <v>250</v>
      </c>
      <c r="H206" s="51">
        <v>0</v>
      </c>
      <c r="I206" s="252">
        <f t="shared" si="43"/>
        <v>0</v>
      </c>
      <c r="J206" s="40">
        <v>250</v>
      </c>
      <c r="K206" s="51">
        <v>250</v>
      </c>
      <c r="L206" s="51">
        <v>250</v>
      </c>
      <c r="M206" s="51">
        <v>250</v>
      </c>
      <c r="N206" s="51">
        <v>250</v>
      </c>
      <c r="O206" s="51">
        <v>250</v>
      </c>
    </row>
    <row r="207" spans="1:16" hidden="1" x14ac:dyDescent="0.25">
      <c r="A207" s="388">
        <v>3237</v>
      </c>
      <c r="B207" s="389"/>
      <c r="C207" s="390"/>
      <c r="D207" s="15" t="s">
        <v>55</v>
      </c>
      <c r="E207" s="51">
        <v>250</v>
      </c>
      <c r="F207" s="51">
        <v>250</v>
      </c>
      <c r="G207" s="51">
        <v>250</v>
      </c>
      <c r="H207" s="51">
        <v>2114.16</v>
      </c>
      <c r="I207" s="252">
        <f t="shared" si="43"/>
        <v>845.66399999999999</v>
      </c>
      <c r="J207" s="40">
        <v>250</v>
      </c>
      <c r="K207" s="51">
        <v>250</v>
      </c>
      <c r="L207" s="51">
        <v>250</v>
      </c>
      <c r="M207" s="51">
        <v>250</v>
      </c>
      <c r="N207" s="51">
        <v>250</v>
      </c>
      <c r="O207" s="51">
        <v>250</v>
      </c>
    </row>
    <row r="208" spans="1:16" ht="25.5" hidden="1" x14ac:dyDescent="0.25">
      <c r="A208" s="385">
        <v>324</v>
      </c>
      <c r="B208" s="386"/>
      <c r="C208" s="387"/>
      <c r="D208" s="120" t="s">
        <v>85</v>
      </c>
      <c r="E208" s="51">
        <v>500</v>
      </c>
      <c r="F208" s="51">
        <v>500</v>
      </c>
      <c r="G208" s="51">
        <v>500</v>
      </c>
      <c r="H208" s="51">
        <v>0</v>
      </c>
      <c r="I208" s="252">
        <f t="shared" si="43"/>
        <v>0</v>
      </c>
      <c r="J208" s="40">
        <v>500</v>
      </c>
      <c r="K208" s="51">
        <v>500</v>
      </c>
      <c r="L208" s="51">
        <v>500</v>
      </c>
      <c r="M208" s="51">
        <v>500</v>
      </c>
      <c r="N208" s="51">
        <v>500</v>
      </c>
      <c r="O208" s="51">
        <v>500</v>
      </c>
    </row>
    <row r="209" spans="1:15" ht="25.5" hidden="1" x14ac:dyDescent="0.25">
      <c r="A209" s="388">
        <v>3241</v>
      </c>
      <c r="B209" s="389"/>
      <c r="C209" s="390"/>
      <c r="D209" s="120" t="s">
        <v>85</v>
      </c>
      <c r="E209" s="51">
        <v>500</v>
      </c>
      <c r="F209" s="51">
        <v>500</v>
      </c>
      <c r="G209" s="51">
        <v>500</v>
      </c>
      <c r="H209" s="51">
        <v>0</v>
      </c>
      <c r="I209" s="252">
        <f t="shared" si="43"/>
        <v>0</v>
      </c>
      <c r="J209" s="40">
        <v>500</v>
      </c>
      <c r="K209" s="51">
        <v>500</v>
      </c>
      <c r="L209" s="51">
        <v>500</v>
      </c>
      <c r="M209" s="51">
        <v>500</v>
      </c>
      <c r="N209" s="51">
        <v>500</v>
      </c>
      <c r="O209" s="51">
        <v>500</v>
      </c>
    </row>
    <row r="210" spans="1:15" ht="25.5" hidden="1" x14ac:dyDescent="0.25">
      <c r="A210" s="385">
        <v>329</v>
      </c>
      <c r="B210" s="386"/>
      <c r="C210" s="387"/>
      <c r="D210" s="15" t="s">
        <v>129</v>
      </c>
      <c r="E210" s="51">
        <v>1000</v>
      </c>
      <c r="F210" s="51">
        <v>1000</v>
      </c>
      <c r="G210" s="51">
        <v>1000</v>
      </c>
      <c r="H210" s="51">
        <f>H211+H212</f>
        <v>3538.4</v>
      </c>
      <c r="I210" s="252">
        <f t="shared" si="43"/>
        <v>353.84000000000003</v>
      </c>
      <c r="J210" s="40">
        <v>1000</v>
      </c>
      <c r="K210" s="51">
        <v>1000</v>
      </c>
      <c r="L210" s="51">
        <v>1000</v>
      </c>
      <c r="M210" s="51">
        <v>1000</v>
      </c>
      <c r="N210" s="51">
        <v>1000</v>
      </c>
      <c r="O210" s="51">
        <v>1000</v>
      </c>
    </row>
    <row r="211" spans="1:15" hidden="1" x14ac:dyDescent="0.25">
      <c r="A211" s="388">
        <v>3293</v>
      </c>
      <c r="B211" s="389"/>
      <c r="C211" s="390"/>
      <c r="D211" s="15" t="s">
        <v>60</v>
      </c>
      <c r="E211" s="51">
        <v>950</v>
      </c>
      <c r="F211" s="51">
        <v>950</v>
      </c>
      <c r="G211" s="51">
        <v>950</v>
      </c>
      <c r="H211" s="51">
        <v>3092.8</v>
      </c>
      <c r="I211" s="252">
        <f t="shared" si="43"/>
        <v>325.55789473684212</v>
      </c>
      <c r="J211" s="40">
        <v>950</v>
      </c>
      <c r="K211" s="51">
        <v>950</v>
      </c>
      <c r="L211" s="51">
        <v>950</v>
      </c>
      <c r="M211" s="51">
        <v>950</v>
      </c>
      <c r="N211" s="51">
        <v>950</v>
      </c>
      <c r="O211" s="51">
        <v>950</v>
      </c>
    </row>
    <row r="212" spans="1:15" ht="25.5" hidden="1" x14ac:dyDescent="0.25">
      <c r="A212" s="388">
        <v>3299</v>
      </c>
      <c r="B212" s="389"/>
      <c r="C212" s="390"/>
      <c r="D212" s="15" t="s">
        <v>58</v>
      </c>
      <c r="E212" s="51">
        <v>50</v>
      </c>
      <c r="F212" s="51">
        <v>50</v>
      </c>
      <c r="G212" s="51">
        <v>50</v>
      </c>
      <c r="H212" s="51">
        <v>445.6</v>
      </c>
      <c r="I212" s="252">
        <f t="shared" si="43"/>
        <v>891.2</v>
      </c>
      <c r="J212" s="40">
        <v>50</v>
      </c>
      <c r="K212" s="51">
        <v>50</v>
      </c>
      <c r="L212" s="51">
        <v>50</v>
      </c>
      <c r="M212" s="51">
        <v>50</v>
      </c>
      <c r="N212" s="51">
        <v>50</v>
      </c>
      <c r="O212" s="51">
        <v>50</v>
      </c>
    </row>
    <row r="213" spans="1:15" ht="25.5" customHeight="1" x14ac:dyDescent="0.25">
      <c r="A213" s="382">
        <v>38</v>
      </c>
      <c r="B213" s="383"/>
      <c r="C213" s="384"/>
      <c r="D213" s="25" t="s">
        <v>187</v>
      </c>
      <c r="E213" s="53">
        <v>1000</v>
      </c>
      <c r="F213" s="53">
        <v>0</v>
      </c>
      <c r="G213" s="53">
        <v>1000</v>
      </c>
      <c r="H213" s="53">
        <v>0</v>
      </c>
      <c r="I213" s="258">
        <f t="shared" si="43"/>
        <v>0</v>
      </c>
      <c r="J213" s="34"/>
      <c r="K213" s="62"/>
      <c r="L213" s="62"/>
      <c r="M213" s="62"/>
      <c r="N213" s="62"/>
      <c r="O213" s="62"/>
    </row>
    <row r="214" spans="1:15" hidden="1" x14ac:dyDescent="0.25">
      <c r="A214" s="385">
        <v>381</v>
      </c>
      <c r="B214" s="386"/>
      <c r="C214" s="387"/>
      <c r="D214" s="118" t="s">
        <v>188</v>
      </c>
      <c r="E214" s="51">
        <v>1000</v>
      </c>
      <c r="F214" s="51">
        <v>1000</v>
      </c>
      <c r="G214" s="51">
        <v>1000</v>
      </c>
      <c r="H214" s="51">
        <v>0</v>
      </c>
      <c r="I214" s="252">
        <f t="shared" si="43"/>
        <v>0</v>
      </c>
      <c r="J214" s="34"/>
      <c r="K214" s="62"/>
      <c r="L214" s="62"/>
      <c r="M214" s="62"/>
      <c r="N214" s="62"/>
      <c r="O214" s="62"/>
    </row>
    <row r="215" spans="1:15" hidden="1" x14ac:dyDescent="0.25">
      <c r="A215" s="388">
        <v>3811</v>
      </c>
      <c r="B215" s="389"/>
      <c r="C215" s="390"/>
      <c r="D215" s="118" t="s">
        <v>189</v>
      </c>
      <c r="E215" s="51">
        <v>1000</v>
      </c>
      <c r="F215" s="51">
        <v>1000</v>
      </c>
      <c r="G215" s="51">
        <v>1000</v>
      </c>
      <c r="H215" s="51">
        <v>0</v>
      </c>
      <c r="I215" s="252">
        <f t="shared" si="43"/>
        <v>0</v>
      </c>
      <c r="J215" s="34"/>
      <c r="K215" s="62"/>
      <c r="L215" s="62"/>
      <c r="M215" s="62"/>
      <c r="N215" s="62"/>
      <c r="O215" s="62"/>
    </row>
    <row r="216" spans="1:15" ht="25.5" x14ac:dyDescent="0.25">
      <c r="A216" s="385">
        <v>4</v>
      </c>
      <c r="B216" s="386"/>
      <c r="C216" s="387"/>
      <c r="D216" s="118" t="s">
        <v>19</v>
      </c>
      <c r="E216" s="51">
        <f>E217+E220</f>
        <v>5000</v>
      </c>
      <c r="F216" s="51">
        <v>0</v>
      </c>
      <c r="G216" s="51">
        <f>G217+G220</f>
        <v>5000</v>
      </c>
      <c r="H216" s="51">
        <v>0</v>
      </c>
      <c r="I216" s="252">
        <f t="shared" si="43"/>
        <v>0</v>
      </c>
      <c r="J216" s="34"/>
      <c r="K216" s="62"/>
      <c r="L216" s="62"/>
      <c r="M216" s="62"/>
      <c r="N216" s="62"/>
      <c r="O216" s="62"/>
    </row>
    <row r="217" spans="1:15" ht="42" customHeight="1" x14ac:dyDescent="0.25">
      <c r="A217" s="382">
        <v>42</v>
      </c>
      <c r="B217" s="383"/>
      <c r="C217" s="384"/>
      <c r="D217" s="25" t="s">
        <v>127</v>
      </c>
      <c r="E217" s="53">
        <v>3000</v>
      </c>
      <c r="F217" s="53">
        <v>0</v>
      </c>
      <c r="G217" s="53">
        <v>3000</v>
      </c>
      <c r="H217" s="53">
        <v>0</v>
      </c>
      <c r="I217" s="258">
        <f t="shared" si="43"/>
        <v>0</v>
      </c>
      <c r="J217" s="34"/>
      <c r="K217" s="62"/>
      <c r="L217" s="62"/>
      <c r="M217" s="62"/>
      <c r="N217" s="62"/>
      <c r="O217" s="62"/>
    </row>
    <row r="218" spans="1:15" hidden="1" x14ac:dyDescent="0.25">
      <c r="A218" s="385">
        <v>422</v>
      </c>
      <c r="B218" s="386"/>
      <c r="C218" s="387"/>
      <c r="D218" s="118" t="s">
        <v>130</v>
      </c>
      <c r="E218" s="51">
        <v>3000</v>
      </c>
      <c r="F218" s="51">
        <v>3000</v>
      </c>
      <c r="G218" s="51">
        <v>3000</v>
      </c>
      <c r="H218" s="51">
        <v>0</v>
      </c>
      <c r="I218" s="252">
        <f t="shared" si="43"/>
        <v>0</v>
      </c>
      <c r="J218" s="34"/>
      <c r="K218" s="62"/>
      <c r="L218" s="62"/>
      <c r="M218" s="62"/>
      <c r="N218" s="62"/>
      <c r="O218" s="62"/>
    </row>
    <row r="219" spans="1:15" ht="25.5" hidden="1" x14ac:dyDescent="0.25">
      <c r="A219" s="388">
        <v>4227</v>
      </c>
      <c r="B219" s="389"/>
      <c r="C219" s="390"/>
      <c r="D219" s="118" t="s">
        <v>190</v>
      </c>
      <c r="E219" s="51">
        <v>3000</v>
      </c>
      <c r="F219" s="51">
        <v>3000</v>
      </c>
      <c r="G219" s="51">
        <v>3000</v>
      </c>
      <c r="H219" s="51">
        <v>0</v>
      </c>
      <c r="I219" s="252">
        <f t="shared" si="43"/>
        <v>0</v>
      </c>
      <c r="J219" s="34"/>
      <c r="K219" s="62"/>
      <c r="L219" s="62"/>
      <c r="M219" s="62"/>
      <c r="N219" s="62"/>
      <c r="O219" s="62"/>
    </row>
    <row r="220" spans="1:15" ht="37.5" customHeight="1" x14ac:dyDescent="0.25">
      <c r="A220" s="382">
        <v>45</v>
      </c>
      <c r="B220" s="383"/>
      <c r="C220" s="384"/>
      <c r="D220" s="25" t="s">
        <v>131</v>
      </c>
      <c r="E220" s="53">
        <v>2000</v>
      </c>
      <c r="F220" s="53">
        <v>0</v>
      </c>
      <c r="G220" s="53">
        <v>2000</v>
      </c>
      <c r="H220" s="53">
        <v>0</v>
      </c>
      <c r="I220" s="258">
        <f t="shared" si="43"/>
        <v>0</v>
      </c>
      <c r="J220" s="34"/>
      <c r="K220" s="62"/>
      <c r="L220" s="62"/>
      <c r="M220" s="62"/>
      <c r="N220" s="62"/>
      <c r="O220" s="62"/>
    </row>
    <row r="221" spans="1:15" ht="25.5" hidden="1" x14ac:dyDescent="0.25">
      <c r="A221" s="385">
        <v>451</v>
      </c>
      <c r="B221" s="386"/>
      <c r="C221" s="387"/>
      <c r="D221" s="120" t="s">
        <v>123</v>
      </c>
      <c r="E221" s="51">
        <v>2000</v>
      </c>
      <c r="F221" s="51">
        <v>2000</v>
      </c>
      <c r="G221" s="51">
        <v>2000</v>
      </c>
      <c r="H221" s="51">
        <v>0</v>
      </c>
      <c r="I221" s="252">
        <f t="shared" si="43"/>
        <v>0</v>
      </c>
      <c r="J221" s="34"/>
      <c r="K221" s="62"/>
      <c r="L221" s="62"/>
      <c r="M221" s="62"/>
      <c r="N221" s="62"/>
      <c r="O221" s="62"/>
    </row>
    <row r="222" spans="1:15" ht="25.5" hidden="1" x14ac:dyDescent="0.25">
      <c r="A222" s="388">
        <v>4511</v>
      </c>
      <c r="B222" s="389"/>
      <c r="C222" s="390"/>
      <c r="D222" s="120" t="s">
        <v>123</v>
      </c>
      <c r="E222" s="51">
        <v>2000</v>
      </c>
      <c r="F222" s="51">
        <v>2000</v>
      </c>
      <c r="G222" s="51">
        <v>2000</v>
      </c>
      <c r="H222" s="51">
        <v>0</v>
      </c>
      <c r="I222" s="252">
        <f t="shared" si="43"/>
        <v>0</v>
      </c>
      <c r="J222" s="34"/>
      <c r="K222" s="62"/>
      <c r="L222" s="62"/>
      <c r="M222" s="62"/>
      <c r="N222" s="62"/>
      <c r="O222" s="62"/>
    </row>
    <row r="223" spans="1:15" ht="42" customHeight="1" x14ac:dyDescent="0.25">
      <c r="A223" s="391" t="s">
        <v>198</v>
      </c>
      <c r="B223" s="392"/>
      <c r="C223" s="393"/>
      <c r="D223" s="129" t="s">
        <v>197</v>
      </c>
      <c r="E223" s="68">
        <f t="shared" ref="E223:F226" si="44">E224</f>
        <v>1999071</v>
      </c>
      <c r="F223" s="68">
        <f t="shared" si="44"/>
        <v>0</v>
      </c>
      <c r="G223" s="68">
        <f>G224</f>
        <v>1999071</v>
      </c>
      <c r="H223" s="68">
        <f>H224</f>
        <v>2855749.9899999993</v>
      </c>
      <c r="I223" s="259">
        <f t="shared" si="43"/>
        <v>142.85385511570121</v>
      </c>
      <c r="J223" s="34"/>
      <c r="K223" s="62"/>
      <c r="L223" s="62"/>
      <c r="M223" s="62"/>
      <c r="N223" s="62"/>
      <c r="O223" s="62"/>
    </row>
    <row r="224" spans="1:15" ht="23.25" customHeight="1" x14ac:dyDescent="0.25">
      <c r="A224" s="376" t="s">
        <v>91</v>
      </c>
      <c r="B224" s="377"/>
      <c r="C224" s="378"/>
      <c r="D224" s="129" t="s">
        <v>78</v>
      </c>
      <c r="E224" s="68">
        <f t="shared" si="44"/>
        <v>1999071</v>
      </c>
      <c r="F224" s="68">
        <f t="shared" si="44"/>
        <v>0</v>
      </c>
      <c r="G224" s="68">
        <f>G225</f>
        <v>1999071</v>
      </c>
      <c r="H224" s="68">
        <f>H225</f>
        <v>2855749.9899999993</v>
      </c>
      <c r="I224" s="259">
        <f t="shared" si="43"/>
        <v>142.85385511570121</v>
      </c>
    </row>
    <row r="225" spans="1:16" ht="33.75" customHeight="1" x14ac:dyDescent="0.25">
      <c r="A225" s="379" t="s">
        <v>92</v>
      </c>
      <c r="B225" s="380"/>
      <c r="C225" s="381"/>
      <c r="D225" s="26" t="s">
        <v>97</v>
      </c>
      <c r="E225" s="126">
        <f t="shared" si="44"/>
        <v>1999071</v>
      </c>
      <c r="F225" s="126">
        <f t="shared" si="44"/>
        <v>0</v>
      </c>
      <c r="G225" s="126">
        <f>G226</f>
        <v>1999071</v>
      </c>
      <c r="H225" s="126">
        <f t="shared" ref="H225:O225" si="45">H226</f>
        <v>2855749.9899999993</v>
      </c>
      <c r="I225" s="261">
        <f t="shared" si="43"/>
        <v>142.85385511570121</v>
      </c>
      <c r="J225" s="126" t="e">
        <f t="shared" si="45"/>
        <v>#REF!</v>
      </c>
      <c r="K225" s="126" t="e">
        <f t="shared" si="45"/>
        <v>#REF!</v>
      </c>
      <c r="L225" s="126" t="e">
        <f t="shared" si="45"/>
        <v>#REF!</v>
      </c>
      <c r="M225" s="126" t="e">
        <f t="shared" si="45"/>
        <v>#REF!</v>
      </c>
      <c r="N225" s="126" t="e">
        <f t="shared" si="45"/>
        <v>#REF!</v>
      </c>
      <c r="O225" s="126" t="e">
        <f t="shared" si="45"/>
        <v>#REF!</v>
      </c>
      <c r="P225"/>
    </row>
    <row r="226" spans="1:16" s="22" customFormat="1" ht="26.25" customHeight="1" x14ac:dyDescent="0.25">
      <c r="A226" s="376">
        <v>3</v>
      </c>
      <c r="B226" s="377"/>
      <c r="C226" s="378"/>
      <c r="D226" s="129" t="s">
        <v>17</v>
      </c>
      <c r="E226" s="68">
        <f t="shared" si="44"/>
        <v>1999071</v>
      </c>
      <c r="F226" s="68">
        <f t="shared" si="44"/>
        <v>0</v>
      </c>
      <c r="G226" s="68">
        <f>G227</f>
        <v>1999071</v>
      </c>
      <c r="H226" s="243">
        <f>H227+H238</f>
        <v>2855749.9899999993</v>
      </c>
      <c r="I226" s="259">
        <f t="shared" si="43"/>
        <v>142.85385511570121</v>
      </c>
      <c r="J226" s="128" t="e">
        <f>J227+#REF!+#REF!</f>
        <v>#REF!</v>
      </c>
      <c r="K226" s="128" t="e">
        <f>K227+#REF!+#REF!</f>
        <v>#REF!</v>
      </c>
      <c r="L226" s="128" t="e">
        <f>L227+#REF!+#REF!</f>
        <v>#REF!</v>
      </c>
      <c r="M226" s="128" t="e">
        <f>M227+#REF!+#REF!</f>
        <v>#REF!</v>
      </c>
      <c r="N226" s="128" t="e">
        <f>N227+#REF!+#REF!</f>
        <v>#REF!</v>
      </c>
      <c r="O226" s="128" t="e">
        <f>O227+#REF!+#REF!</f>
        <v>#REF!</v>
      </c>
      <c r="P226" s="42"/>
    </row>
    <row r="227" spans="1:16" s="22" customFormat="1" ht="27" customHeight="1" x14ac:dyDescent="0.25">
      <c r="A227" s="382">
        <v>31</v>
      </c>
      <c r="B227" s="383"/>
      <c r="C227" s="384"/>
      <c r="D227" s="25" t="s">
        <v>18</v>
      </c>
      <c r="E227" s="53">
        <f>E228+E232+E234</f>
        <v>1999071</v>
      </c>
      <c r="F227" s="53">
        <v>0</v>
      </c>
      <c r="G227" s="53">
        <v>1999071</v>
      </c>
      <c r="H227" s="53">
        <f>H228+H232+H234</f>
        <v>2811264.1499999994</v>
      </c>
      <c r="I227" s="258">
        <f t="shared" si="43"/>
        <v>140.62852945193038</v>
      </c>
      <c r="K227" s="42"/>
      <c r="L227" s="42"/>
      <c r="M227" s="42"/>
      <c r="N227" s="42"/>
      <c r="O227" s="42"/>
      <c r="P227" s="42"/>
    </row>
    <row r="228" spans="1:16" s="22" customFormat="1" hidden="1" x14ac:dyDescent="0.25">
      <c r="A228" s="376">
        <v>311</v>
      </c>
      <c r="B228" s="377"/>
      <c r="C228" s="378"/>
      <c r="D228" s="16" t="s">
        <v>125</v>
      </c>
      <c r="E228" s="51">
        <v>1270000</v>
      </c>
      <c r="F228" s="51">
        <v>1270000</v>
      </c>
      <c r="G228" s="51">
        <v>1270000</v>
      </c>
      <c r="H228" s="51">
        <f>H229+H230+H231</f>
        <v>2342220.9299999997</v>
      </c>
      <c r="I228" s="252">
        <f t="shared" si="43"/>
        <v>184.42684488188974</v>
      </c>
      <c r="K228" s="42"/>
      <c r="L228" s="42"/>
      <c r="M228" s="42"/>
      <c r="N228" s="42"/>
      <c r="O228" s="42"/>
      <c r="P228" s="42"/>
    </row>
    <row r="229" spans="1:16" hidden="1" x14ac:dyDescent="0.25">
      <c r="A229" s="388">
        <v>3111</v>
      </c>
      <c r="B229" s="389"/>
      <c r="C229" s="390"/>
      <c r="D229" s="15" t="s">
        <v>75</v>
      </c>
      <c r="E229" s="51">
        <v>1270000</v>
      </c>
      <c r="F229" s="51">
        <v>1270000</v>
      </c>
      <c r="G229" s="51">
        <v>1270000</v>
      </c>
      <c r="H229" s="51">
        <v>2147171.2799999998</v>
      </c>
      <c r="I229" s="252">
        <f t="shared" si="43"/>
        <v>169.06860472440943</v>
      </c>
      <c r="J229" s="33"/>
      <c r="K229" s="37"/>
      <c r="L229" s="38"/>
      <c r="M229" s="38"/>
      <c r="N229" s="38"/>
      <c r="O229" s="38"/>
    </row>
    <row r="230" spans="1:16" hidden="1" x14ac:dyDescent="0.25">
      <c r="A230" s="388">
        <v>3113</v>
      </c>
      <c r="B230" s="389"/>
      <c r="C230" s="390"/>
      <c r="D230" s="15" t="s">
        <v>122</v>
      </c>
      <c r="E230" s="51">
        <v>0</v>
      </c>
      <c r="F230" s="51">
        <v>0</v>
      </c>
      <c r="G230" s="51">
        <v>0</v>
      </c>
      <c r="H230" s="51">
        <v>163236.35</v>
      </c>
      <c r="I230" s="252" t="e">
        <f t="shared" si="43"/>
        <v>#DIV/0!</v>
      </c>
    </row>
    <row r="231" spans="1:16" hidden="1" x14ac:dyDescent="0.25">
      <c r="A231" s="388">
        <v>3114</v>
      </c>
      <c r="B231" s="389"/>
      <c r="C231" s="390"/>
      <c r="D231" s="130" t="s">
        <v>256</v>
      </c>
      <c r="E231" s="51">
        <v>0</v>
      </c>
      <c r="F231" s="51"/>
      <c r="G231" s="51">
        <v>0</v>
      </c>
      <c r="H231" s="51">
        <v>31813.3</v>
      </c>
      <c r="I231" s="252" t="e">
        <f t="shared" si="43"/>
        <v>#DIV/0!</v>
      </c>
    </row>
    <row r="232" spans="1:16" hidden="1" x14ac:dyDescent="0.25">
      <c r="A232" s="385">
        <v>312</v>
      </c>
      <c r="B232" s="386"/>
      <c r="C232" s="387"/>
      <c r="D232" s="15" t="s">
        <v>76</v>
      </c>
      <c r="E232" s="51">
        <v>80000</v>
      </c>
      <c r="F232" s="51">
        <v>80000</v>
      </c>
      <c r="G232" s="51">
        <v>80000</v>
      </c>
      <c r="H232" s="51">
        <f>H233</f>
        <v>94094.82</v>
      </c>
      <c r="I232" s="252">
        <f t="shared" si="43"/>
        <v>117.61852500000001</v>
      </c>
    </row>
    <row r="233" spans="1:16" hidden="1" x14ac:dyDescent="0.25">
      <c r="A233" s="388">
        <v>3121</v>
      </c>
      <c r="B233" s="389"/>
      <c r="C233" s="390"/>
      <c r="D233" s="15" t="s">
        <v>76</v>
      </c>
      <c r="E233" s="51">
        <v>80000</v>
      </c>
      <c r="F233" s="51">
        <v>80000</v>
      </c>
      <c r="G233" s="51">
        <v>80000</v>
      </c>
      <c r="H233" s="51">
        <v>94094.82</v>
      </c>
      <c r="I233" s="252">
        <f t="shared" si="43"/>
        <v>117.61852500000001</v>
      </c>
      <c r="J233" s="33"/>
      <c r="K233" s="37"/>
      <c r="L233" s="38"/>
      <c r="M233" s="38"/>
      <c r="N233" s="38"/>
      <c r="O233" s="38"/>
    </row>
    <row r="234" spans="1:16" hidden="1" x14ac:dyDescent="0.25">
      <c r="A234" s="385">
        <v>313</v>
      </c>
      <c r="B234" s="386"/>
      <c r="C234" s="387"/>
      <c r="D234" s="15" t="s">
        <v>126</v>
      </c>
      <c r="E234" s="51">
        <f>SUM(E235:E237)</f>
        <v>649071</v>
      </c>
      <c r="F234" s="51">
        <f t="shared" ref="F234:G234" si="46">SUM(F235:F237)</f>
        <v>649071</v>
      </c>
      <c r="G234" s="51">
        <f t="shared" si="46"/>
        <v>649071</v>
      </c>
      <c r="H234" s="51">
        <f>H235+H236+H237</f>
        <v>374948.4</v>
      </c>
      <c r="I234" s="252">
        <f t="shared" si="43"/>
        <v>57.766931506722685</v>
      </c>
    </row>
    <row r="235" spans="1:16" ht="34.5" hidden="1" customHeight="1" x14ac:dyDescent="0.25">
      <c r="A235" s="388">
        <v>3131</v>
      </c>
      <c r="B235" s="389"/>
      <c r="C235" s="390"/>
      <c r="D235" s="15" t="s">
        <v>98</v>
      </c>
      <c r="E235" s="51">
        <v>350000</v>
      </c>
      <c r="F235" s="51">
        <v>350000</v>
      </c>
      <c r="G235" s="51">
        <v>350000</v>
      </c>
      <c r="H235" s="51">
        <v>0</v>
      </c>
      <c r="I235" s="252">
        <f t="shared" si="43"/>
        <v>0</v>
      </c>
    </row>
    <row r="236" spans="1:16" ht="25.5" hidden="1" x14ac:dyDescent="0.25">
      <c r="A236" s="388">
        <v>3132</v>
      </c>
      <c r="B236" s="389"/>
      <c r="C236" s="390"/>
      <c r="D236" s="15" t="s">
        <v>77</v>
      </c>
      <c r="E236" s="51">
        <v>299071</v>
      </c>
      <c r="F236" s="51">
        <v>299071</v>
      </c>
      <c r="G236" s="51">
        <v>299071</v>
      </c>
      <c r="H236" s="51">
        <v>374948.4</v>
      </c>
      <c r="I236" s="252">
        <f t="shared" si="43"/>
        <v>125.37103229667872</v>
      </c>
      <c r="J236" s="33"/>
      <c r="K236" s="37"/>
      <c r="L236" s="38"/>
      <c r="M236" s="38"/>
      <c r="N236" s="38"/>
      <c r="O236" s="38"/>
    </row>
    <row r="237" spans="1:16" ht="25.5" hidden="1" x14ac:dyDescent="0.25">
      <c r="A237" s="388">
        <v>3133</v>
      </c>
      <c r="B237" s="389"/>
      <c r="C237" s="390"/>
      <c r="D237" s="50" t="s">
        <v>164</v>
      </c>
      <c r="E237" s="51">
        <v>0</v>
      </c>
      <c r="F237" s="51">
        <v>0</v>
      </c>
      <c r="G237" s="51">
        <v>0</v>
      </c>
      <c r="H237" s="51">
        <v>0</v>
      </c>
      <c r="I237" s="252" t="e">
        <f t="shared" si="43"/>
        <v>#DIV/0!</v>
      </c>
      <c r="J237" s="34"/>
      <c r="K237" s="62"/>
      <c r="L237" s="62"/>
      <c r="M237" s="62"/>
      <c r="N237" s="62"/>
      <c r="O237" s="62"/>
    </row>
    <row r="238" spans="1:16" ht="36" customHeight="1" x14ac:dyDescent="0.25">
      <c r="A238" s="382">
        <v>32</v>
      </c>
      <c r="B238" s="383"/>
      <c r="C238" s="384"/>
      <c r="D238" s="25" t="s">
        <v>27</v>
      </c>
      <c r="E238" s="58">
        <v>0</v>
      </c>
      <c r="F238" s="58"/>
      <c r="G238" s="58">
        <v>0</v>
      </c>
      <c r="H238" s="58">
        <f>H239+H241+H244+H246+H248</f>
        <v>44485.84</v>
      </c>
      <c r="I238" s="258" t="e">
        <f t="shared" si="43"/>
        <v>#DIV/0!</v>
      </c>
      <c r="J238" s="34"/>
      <c r="K238" s="62"/>
      <c r="L238" s="62"/>
      <c r="M238" s="62"/>
      <c r="N238" s="62"/>
      <c r="O238" s="62"/>
    </row>
    <row r="239" spans="1:16" hidden="1" x14ac:dyDescent="0.25">
      <c r="A239" s="385">
        <v>321</v>
      </c>
      <c r="B239" s="386"/>
      <c r="C239" s="387"/>
      <c r="D239" s="130" t="s">
        <v>39</v>
      </c>
      <c r="E239" s="40">
        <v>0</v>
      </c>
      <c r="F239" s="40"/>
      <c r="G239" s="40">
        <v>0</v>
      </c>
      <c r="H239" s="40">
        <f>H240</f>
        <v>51.04</v>
      </c>
      <c r="I239" s="252" t="e">
        <f t="shared" si="43"/>
        <v>#DIV/0!</v>
      </c>
      <c r="J239" s="34"/>
      <c r="K239" s="62"/>
      <c r="L239" s="62"/>
      <c r="M239" s="62"/>
      <c r="N239" s="62"/>
      <c r="O239" s="62"/>
    </row>
    <row r="240" spans="1:16" hidden="1" x14ac:dyDescent="0.25">
      <c r="A240" s="388">
        <v>3211</v>
      </c>
      <c r="B240" s="389"/>
      <c r="C240" s="390"/>
      <c r="D240" s="130" t="s">
        <v>40</v>
      </c>
      <c r="E240" s="40">
        <v>0</v>
      </c>
      <c r="F240" s="40"/>
      <c r="G240" s="40">
        <v>0</v>
      </c>
      <c r="H240" s="40">
        <v>51.04</v>
      </c>
      <c r="I240" s="252" t="e">
        <f t="shared" si="43"/>
        <v>#DIV/0!</v>
      </c>
      <c r="J240" s="34"/>
      <c r="K240" s="62"/>
      <c r="L240" s="62"/>
      <c r="M240" s="62"/>
      <c r="N240" s="62"/>
      <c r="O240" s="62"/>
    </row>
    <row r="241" spans="1:16" hidden="1" x14ac:dyDescent="0.25">
      <c r="A241" s="385">
        <v>322</v>
      </c>
      <c r="B241" s="386"/>
      <c r="C241" s="387"/>
      <c r="D241" s="130" t="s">
        <v>44</v>
      </c>
      <c r="E241" s="40">
        <v>0</v>
      </c>
      <c r="F241" s="40"/>
      <c r="G241" s="40">
        <v>0</v>
      </c>
      <c r="H241" s="40">
        <f>H242+H243</f>
        <v>325.06</v>
      </c>
      <c r="I241" s="252" t="e">
        <f t="shared" si="43"/>
        <v>#DIV/0!</v>
      </c>
      <c r="J241" s="34"/>
      <c r="K241" s="62"/>
      <c r="L241" s="62"/>
      <c r="M241" s="62"/>
      <c r="N241" s="62"/>
      <c r="O241" s="62"/>
    </row>
    <row r="242" spans="1:16" ht="25.5" hidden="1" x14ac:dyDescent="0.25">
      <c r="A242" s="388">
        <v>3224</v>
      </c>
      <c r="B242" s="389"/>
      <c r="C242" s="390"/>
      <c r="D242" s="130" t="s">
        <v>68</v>
      </c>
      <c r="E242" s="40">
        <v>0</v>
      </c>
      <c r="F242" s="40"/>
      <c r="G242" s="40">
        <v>0</v>
      </c>
      <c r="H242" s="40">
        <v>170.83</v>
      </c>
      <c r="I242" s="252" t="e">
        <f t="shared" si="43"/>
        <v>#DIV/0!</v>
      </c>
      <c r="J242" s="34"/>
      <c r="K242" s="62"/>
      <c r="L242" s="62"/>
      <c r="M242" s="62"/>
      <c r="N242" s="62"/>
      <c r="O242" s="62"/>
    </row>
    <row r="243" spans="1:16" hidden="1" x14ac:dyDescent="0.25">
      <c r="A243" s="388">
        <v>3225</v>
      </c>
      <c r="B243" s="389"/>
      <c r="C243" s="390"/>
      <c r="D243" s="130" t="s">
        <v>47</v>
      </c>
      <c r="E243" s="40">
        <v>0</v>
      </c>
      <c r="F243" s="40"/>
      <c r="G243" s="40">
        <v>0</v>
      </c>
      <c r="H243" s="40">
        <v>154.22999999999999</v>
      </c>
      <c r="I243" s="252" t="e">
        <f t="shared" si="43"/>
        <v>#DIV/0!</v>
      </c>
      <c r="J243" s="34"/>
      <c r="K243" s="62"/>
      <c r="L243" s="62"/>
      <c r="M243" s="62"/>
      <c r="N243" s="62"/>
      <c r="O243" s="62"/>
    </row>
    <row r="244" spans="1:16" hidden="1" x14ac:dyDescent="0.25">
      <c r="A244" s="385">
        <v>323</v>
      </c>
      <c r="B244" s="386"/>
      <c r="C244" s="387"/>
      <c r="D244" s="130" t="s">
        <v>49</v>
      </c>
      <c r="E244" s="40">
        <v>0</v>
      </c>
      <c r="F244" s="40"/>
      <c r="G244" s="40">
        <v>0</v>
      </c>
      <c r="H244" s="40">
        <f>H245</f>
        <v>37767</v>
      </c>
      <c r="I244" s="252" t="e">
        <f t="shared" si="43"/>
        <v>#DIV/0!</v>
      </c>
      <c r="J244" s="34"/>
      <c r="K244" s="62"/>
      <c r="L244" s="62"/>
      <c r="M244" s="62"/>
      <c r="N244" s="62"/>
      <c r="O244" s="62"/>
    </row>
    <row r="245" spans="1:16" hidden="1" x14ac:dyDescent="0.25">
      <c r="A245" s="388">
        <v>3239</v>
      </c>
      <c r="B245" s="389"/>
      <c r="C245" s="390"/>
      <c r="D245" s="130" t="s">
        <v>57</v>
      </c>
      <c r="E245" s="40">
        <v>0</v>
      </c>
      <c r="F245" s="40"/>
      <c r="G245" s="40">
        <v>0</v>
      </c>
      <c r="H245" s="40">
        <v>37767</v>
      </c>
      <c r="I245" s="252" t="e">
        <f t="shared" si="43"/>
        <v>#DIV/0!</v>
      </c>
      <c r="J245" s="34"/>
      <c r="K245" s="62"/>
      <c r="L245" s="62"/>
      <c r="M245" s="62"/>
      <c r="N245" s="62"/>
      <c r="O245" s="62"/>
    </row>
    <row r="246" spans="1:16" ht="25.5" hidden="1" x14ac:dyDescent="0.25">
      <c r="A246" s="385">
        <v>324</v>
      </c>
      <c r="B246" s="386"/>
      <c r="C246" s="387"/>
      <c r="D246" s="130" t="s">
        <v>85</v>
      </c>
      <c r="E246" s="40">
        <v>0</v>
      </c>
      <c r="F246" s="40"/>
      <c r="G246" s="40">
        <v>0</v>
      </c>
      <c r="H246" s="40">
        <f>H247</f>
        <v>4524.47</v>
      </c>
      <c r="I246" s="252" t="e">
        <f t="shared" si="43"/>
        <v>#DIV/0!</v>
      </c>
      <c r="J246" s="34"/>
      <c r="K246" s="62"/>
      <c r="L246" s="62"/>
      <c r="M246" s="62"/>
      <c r="N246" s="62"/>
      <c r="O246" s="62"/>
    </row>
    <row r="247" spans="1:16" ht="25.5" hidden="1" x14ac:dyDescent="0.25">
      <c r="A247" s="388">
        <v>3241</v>
      </c>
      <c r="B247" s="389"/>
      <c r="C247" s="390"/>
      <c r="D247" s="130" t="s">
        <v>85</v>
      </c>
      <c r="E247" s="40">
        <v>0</v>
      </c>
      <c r="F247" s="40"/>
      <c r="G247" s="40">
        <v>0</v>
      </c>
      <c r="H247" s="40">
        <v>4524.47</v>
      </c>
      <c r="I247" s="252" t="e">
        <f t="shared" si="43"/>
        <v>#DIV/0!</v>
      </c>
      <c r="J247" s="34"/>
      <c r="K247" s="62"/>
      <c r="L247" s="62"/>
      <c r="M247" s="62"/>
      <c r="N247" s="62"/>
      <c r="O247" s="62"/>
    </row>
    <row r="248" spans="1:16" ht="25.5" hidden="1" x14ac:dyDescent="0.25">
      <c r="A248" s="385">
        <v>329</v>
      </c>
      <c r="B248" s="386"/>
      <c r="C248" s="387"/>
      <c r="D248" s="130" t="s">
        <v>58</v>
      </c>
      <c r="E248" s="40">
        <v>0</v>
      </c>
      <c r="F248" s="40"/>
      <c r="G248" s="40">
        <v>0</v>
      </c>
      <c r="H248" s="40">
        <f>H249+H250</f>
        <v>1818.27</v>
      </c>
      <c r="I248" s="252" t="e">
        <f t="shared" si="43"/>
        <v>#DIV/0!</v>
      </c>
      <c r="J248" s="34"/>
      <c r="K248" s="62"/>
      <c r="L248" s="62"/>
      <c r="M248" s="62"/>
      <c r="N248" s="62"/>
      <c r="O248" s="62"/>
    </row>
    <row r="249" spans="1:16" hidden="1" x14ac:dyDescent="0.25">
      <c r="A249" s="388">
        <v>3293</v>
      </c>
      <c r="B249" s="389"/>
      <c r="C249" s="390"/>
      <c r="D249" s="130" t="s">
        <v>60</v>
      </c>
      <c r="E249" s="40">
        <v>0</v>
      </c>
      <c r="F249" s="40"/>
      <c r="G249" s="40">
        <v>0</v>
      </c>
      <c r="H249" s="40">
        <v>318.27</v>
      </c>
      <c r="I249" s="252" t="e">
        <f t="shared" si="43"/>
        <v>#DIV/0!</v>
      </c>
      <c r="J249" s="34"/>
      <c r="K249" s="62"/>
      <c r="L249" s="62"/>
      <c r="M249" s="62"/>
      <c r="N249" s="62"/>
      <c r="O249" s="62"/>
    </row>
    <row r="250" spans="1:16" ht="25.5" hidden="1" x14ac:dyDescent="0.25">
      <c r="A250" s="388">
        <v>3299</v>
      </c>
      <c r="B250" s="389"/>
      <c r="C250" s="390"/>
      <c r="D250" s="130" t="s">
        <v>58</v>
      </c>
      <c r="E250" s="40">
        <v>0</v>
      </c>
      <c r="F250" s="40"/>
      <c r="G250" s="40">
        <v>0</v>
      </c>
      <c r="H250" s="40">
        <v>1500</v>
      </c>
      <c r="I250" s="252" t="e">
        <f t="shared" si="43"/>
        <v>#DIV/0!</v>
      </c>
      <c r="J250" s="34"/>
      <c r="K250" s="62"/>
      <c r="L250" s="62"/>
      <c r="M250" s="62"/>
      <c r="N250" s="62"/>
      <c r="O250" s="62"/>
    </row>
    <row r="251" spans="1:16" ht="33" customHeight="1" x14ac:dyDescent="0.25">
      <c r="A251" s="376" t="s">
        <v>99</v>
      </c>
      <c r="B251" s="377"/>
      <c r="C251" s="378"/>
      <c r="D251" s="16" t="s">
        <v>100</v>
      </c>
      <c r="E251" s="68">
        <f>E252+E267+E277</f>
        <v>170929</v>
      </c>
      <c r="F251" s="68">
        <v>0</v>
      </c>
      <c r="G251" s="68">
        <f>G276+G252+G267</f>
        <v>170929</v>
      </c>
      <c r="H251" s="68">
        <f>H276+H252+H267</f>
        <v>54810.5</v>
      </c>
      <c r="I251" s="259">
        <f t="shared" si="43"/>
        <v>32.066238028655178</v>
      </c>
      <c r="J251" s="68">
        <f t="shared" ref="J251:O251" si="47">J252+J267</f>
        <v>1920</v>
      </c>
      <c r="K251" s="68" t="e">
        <f t="shared" si="47"/>
        <v>#REF!</v>
      </c>
      <c r="L251" s="68" t="e">
        <f t="shared" si="47"/>
        <v>#REF!</v>
      </c>
      <c r="M251" s="68">
        <f t="shared" si="47"/>
        <v>170000</v>
      </c>
      <c r="N251" s="68" t="e">
        <f t="shared" si="47"/>
        <v>#REF!</v>
      </c>
      <c r="O251" s="68" t="e">
        <f t="shared" si="47"/>
        <v>#REF!</v>
      </c>
    </row>
    <row r="252" spans="1:16" ht="28.5" customHeight="1" x14ac:dyDescent="0.25">
      <c r="A252" s="379" t="s">
        <v>107</v>
      </c>
      <c r="B252" s="380"/>
      <c r="C252" s="381"/>
      <c r="D252" s="26" t="s">
        <v>82</v>
      </c>
      <c r="E252" s="52">
        <v>70000</v>
      </c>
      <c r="F252" s="52">
        <v>0</v>
      </c>
      <c r="G252" s="52">
        <f>E252</f>
        <v>70000</v>
      </c>
      <c r="H252" s="52">
        <f>H253</f>
        <v>53910.5</v>
      </c>
      <c r="I252" s="251">
        <f t="shared" si="43"/>
        <v>77.015000000000001</v>
      </c>
      <c r="J252" s="149">
        <v>960</v>
      </c>
      <c r="K252" s="150" t="e">
        <f>#REF!</f>
        <v>#REF!</v>
      </c>
      <c r="L252" s="150" t="e">
        <f>#REF!</f>
        <v>#REF!</v>
      </c>
      <c r="M252" s="150">
        <f>E252</f>
        <v>70000</v>
      </c>
      <c r="N252" s="150" t="e">
        <f>#REF!</f>
        <v>#REF!</v>
      </c>
      <c r="O252" s="150" t="e">
        <f>#REF!</f>
        <v>#REF!</v>
      </c>
    </row>
    <row r="253" spans="1:16" s="22" customFormat="1" ht="25.5" x14ac:dyDescent="0.25">
      <c r="A253" s="376">
        <v>4</v>
      </c>
      <c r="B253" s="377"/>
      <c r="C253" s="378"/>
      <c r="D253" s="16" t="s">
        <v>19</v>
      </c>
      <c r="E253" s="51">
        <v>70000</v>
      </c>
      <c r="F253" s="51">
        <v>0</v>
      </c>
      <c r="G253" s="51">
        <f>E253</f>
        <v>70000</v>
      </c>
      <c r="H253" s="51">
        <f>H254</f>
        <v>53910.5</v>
      </c>
      <c r="I253" s="252">
        <f t="shared" si="43"/>
        <v>77.015000000000001</v>
      </c>
      <c r="K253" s="42"/>
      <c r="L253" s="42"/>
      <c r="M253" s="42"/>
      <c r="N253" s="42"/>
      <c r="O253" s="42"/>
      <c r="P253" s="42"/>
    </row>
    <row r="254" spans="1:16" s="22" customFormat="1" ht="49.5" customHeight="1" x14ac:dyDescent="0.25">
      <c r="A254" s="382">
        <v>42</v>
      </c>
      <c r="B254" s="383"/>
      <c r="C254" s="384"/>
      <c r="D254" s="25" t="s">
        <v>127</v>
      </c>
      <c r="E254" s="53">
        <v>35000</v>
      </c>
      <c r="F254" s="53">
        <v>0</v>
      </c>
      <c r="G254" s="53">
        <v>35000</v>
      </c>
      <c r="H254" s="53">
        <f>H255+H257+H262</f>
        <v>53910.5</v>
      </c>
      <c r="I254" s="258">
        <f t="shared" si="43"/>
        <v>154.03</v>
      </c>
      <c r="K254" s="42"/>
      <c r="L254" s="42"/>
      <c r="M254" s="42"/>
      <c r="N254" s="42"/>
      <c r="O254" s="42"/>
      <c r="P254" s="42"/>
    </row>
    <row r="255" spans="1:16" s="22" customFormat="1" ht="18.75" hidden="1" customHeight="1" x14ac:dyDescent="0.25">
      <c r="A255" s="385">
        <v>421</v>
      </c>
      <c r="B255" s="386"/>
      <c r="C255" s="387"/>
      <c r="D255" s="130" t="s">
        <v>132</v>
      </c>
      <c r="E255" s="51">
        <v>0</v>
      </c>
      <c r="F255" s="51"/>
      <c r="G255" s="51">
        <v>0</v>
      </c>
      <c r="H255" s="51">
        <f>H256</f>
        <v>9587.5</v>
      </c>
      <c r="I255" s="252" t="e">
        <f t="shared" si="43"/>
        <v>#DIV/0!</v>
      </c>
      <c r="K255" s="42"/>
      <c r="L255" s="42"/>
      <c r="M255" s="42"/>
      <c r="N255" s="42"/>
      <c r="O255" s="42"/>
      <c r="P255" s="42"/>
    </row>
    <row r="256" spans="1:16" s="22" customFormat="1" ht="15.75" hidden="1" customHeight="1" x14ac:dyDescent="0.25">
      <c r="A256" s="388">
        <v>4214</v>
      </c>
      <c r="B256" s="389"/>
      <c r="C256" s="390"/>
      <c r="D256" s="130" t="s">
        <v>221</v>
      </c>
      <c r="E256" s="51">
        <v>0</v>
      </c>
      <c r="F256" s="51"/>
      <c r="G256" s="51">
        <v>0</v>
      </c>
      <c r="H256" s="51">
        <v>9587.5</v>
      </c>
      <c r="I256" s="252" t="e">
        <f t="shared" si="43"/>
        <v>#DIV/0!</v>
      </c>
      <c r="K256" s="42"/>
      <c r="L256" s="42"/>
      <c r="M256" s="42"/>
      <c r="N256" s="42"/>
      <c r="O256" s="42"/>
      <c r="P256" s="42"/>
    </row>
    <row r="257" spans="1:16" s="22" customFormat="1" hidden="1" x14ac:dyDescent="0.25">
      <c r="A257" s="397">
        <v>422</v>
      </c>
      <c r="B257" s="398"/>
      <c r="C257" s="399"/>
      <c r="D257" s="66" t="s">
        <v>130</v>
      </c>
      <c r="E257" s="51">
        <v>34000</v>
      </c>
      <c r="F257" s="51">
        <v>34000</v>
      </c>
      <c r="G257" s="51">
        <v>34000</v>
      </c>
      <c r="H257" s="51">
        <f>SUM(H258:H261)</f>
        <v>44284.86</v>
      </c>
      <c r="I257" s="252">
        <f t="shared" si="43"/>
        <v>130.24958823529411</v>
      </c>
      <c r="K257" s="42"/>
      <c r="L257" s="42"/>
      <c r="M257" s="42"/>
      <c r="N257" s="42"/>
      <c r="O257" s="42"/>
      <c r="P257" s="42"/>
    </row>
    <row r="258" spans="1:16" hidden="1" x14ac:dyDescent="0.25">
      <c r="A258" s="388">
        <v>4221</v>
      </c>
      <c r="B258" s="389"/>
      <c r="C258" s="390"/>
      <c r="D258" s="15" t="s">
        <v>101</v>
      </c>
      <c r="E258" s="51">
        <v>3000</v>
      </c>
      <c r="F258" s="51">
        <v>3000</v>
      </c>
      <c r="G258" s="51">
        <v>3000</v>
      </c>
      <c r="H258" s="51">
        <v>14610.1</v>
      </c>
      <c r="I258" s="252">
        <f t="shared" si="43"/>
        <v>487.00333333333339</v>
      </c>
      <c r="J258" s="33"/>
      <c r="K258" s="43"/>
      <c r="L258" s="44"/>
      <c r="M258" s="44"/>
      <c r="N258" s="44"/>
      <c r="O258" s="44"/>
    </row>
    <row r="259" spans="1:16" hidden="1" x14ac:dyDescent="0.25">
      <c r="A259" s="388">
        <v>4222</v>
      </c>
      <c r="B259" s="389"/>
      <c r="C259" s="390"/>
      <c r="D259" s="118" t="s">
        <v>121</v>
      </c>
      <c r="E259" s="51">
        <v>1000</v>
      </c>
      <c r="F259" s="51">
        <v>1000</v>
      </c>
      <c r="G259" s="51">
        <v>1000</v>
      </c>
      <c r="H259" s="51">
        <v>0</v>
      </c>
      <c r="I259" s="252">
        <f t="shared" si="43"/>
        <v>0</v>
      </c>
      <c r="J259" s="34"/>
      <c r="K259" s="60"/>
      <c r="L259" s="60"/>
      <c r="M259" s="60"/>
      <c r="N259" s="60"/>
      <c r="O259" s="60"/>
    </row>
    <row r="260" spans="1:16" hidden="1" x14ac:dyDescent="0.25">
      <c r="A260" s="388">
        <v>4223</v>
      </c>
      <c r="B260" s="389"/>
      <c r="C260" s="390"/>
      <c r="D260" s="15" t="s">
        <v>102</v>
      </c>
      <c r="E260" s="51">
        <v>5000</v>
      </c>
      <c r="F260" s="51">
        <v>5000</v>
      </c>
      <c r="G260" s="51">
        <v>5000</v>
      </c>
      <c r="H260" s="51">
        <v>12649.88</v>
      </c>
      <c r="I260" s="252">
        <f t="shared" si="43"/>
        <v>252.99760000000001</v>
      </c>
      <c r="K260" s="45"/>
      <c r="L260" s="45"/>
      <c r="M260" s="45"/>
      <c r="N260" s="45"/>
      <c r="O260" s="45"/>
    </row>
    <row r="261" spans="1:16" ht="25.5" hidden="1" x14ac:dyDescent="0.25">
      <c r="A261" s="388">
        <v>4227</v>
      </c>
      <c r="B261" s="389"/>
      <c r="C261" s="390"/>
      <c r="D261" s="130" t="s">
        <v>190</v>
      </c>
      <c r="E261" s="51">
        <v>25000</v>
      </c>
      <c r="F261" s="51">
        <v>25000</v>
      </c>
      <c r="G261" s="51">
        <v>25000</v>
      </c>
      <c r="H261" s="51">
        <v>17024.88</v>
      </c>
      <c r="I261" s="252">
        <f t="shared" si="43"/>
        <v>68.099519999999998</v>
      </c>
      <c r="J261" s="33"/>
      <c r="K261" s="43"/>
      <c r="L261" s="44"/>
      <c r="M261" s="44"/>
      <c r="N261" s="44"/>
      <c r="O261" s="44"/>
    </row>
    <row r="262" spans="1:16" ht="25.5" hidden="1" x14ac:dyDescent="0.25">
      <c r="A262" s="385">
        <v>424</v>
      </c>
      <c r="B262" s="386"/>
      <c r="C262" s="387"/>
      <c r="D262" s="15" t="s">
        <v>128</v>
      </c>
      <c r="E262" s="51">
        <v>1000</v>
      </c>
      <c r="F262" s="51">
        <v>1000</v>
      </c>
      <c r="G262" s="51">
        <v>1000</v>
      </c>
      <c r="H262" s="51">
        <f>H263</f>
        <v>38.14</v>
      </c>
      <c r="I262" s="252">
        <f t="shared" si="43"/>
        <v>3.8140000000000001</v>
      </c>
      <c r="K262" s="45"/>
      <c r="L262" s="45"/>
      <c r="M262" s="45"/>
      <c r="N262" s="45"/>
      <c r="O262" s="45"/>
    </row>
    <row r="263" spans="1:16" hidden="1" x14ac:dyDescent="0.25">
      <c r="A263" s="388">
        <v>4241</v>
      </c>
      <c r="B263" s="389"/>
      <c r="C263" s="390"/>
      <c r="D263" s="15" t="s">
        <v>103</v>
      </c>
      <c r="E263" s="51">
        <v>1000</v>
      </c>
      <c r="F263" s="51">
        <v>1000</v>
      </c>
      <c r="G263" s="51">
        <v>1000</v>
      </c>
      <c r="H263" s="51">
        <v>38.14</v>
      </c>
      <c r="I263" s="252">
        <f t="shared" si="43"/>
        <v>3.8140000000000001</v>
      </c>
      <c r="J263" s="33"/>
      <c r="K263" s="43"/>
      <c r="L263" s="44"/>
      <c r="M263" s="44"/>
      <c r="N263" s="44"/>
      <c r="O263" s="44"/>
    </row>
    <row r="264" spans="1:16" ht="37.5" customHeight="1" x14ac:dyDescent="0.25">
      <c r="A264" s="382">
        <v>45</v>
      </c>
      <c r="B264" s="383"/>
      <c r="C264" s="384"/>
      <c r="D264" s="25" t="s">
        <v>131</v>
      </c>
      <c r="E264" s="53">
        <v>35000</v>
      </c>
      <c r="F264" s="53">
        <v>0</v>
      </c>
      <c r="G264" s="53">
        <v>35000</v>
      </c>
      <c r="H264" s="53">
        <v>0</v>
      </c>
      <c r="I264" s="258">
        <f t="shared" si="43"/>
        <v>0</v>
      </c>
      <c r="K264" s="45"/>
      <c r="O264" s="45"/>
    </row>
    <row r="265" spans="1:16" ht="25.5" hidden="1" x14ac:dyDescent="0.25">
      <c r="A265" s="385">
        <v>451</v>
      </c>
      <c r="B265" s="386"/>
      <c r="C265" s="387"/>
      <c r="D265" s="15" t="s">
        <v>123</v>
      </c>
      <c r="E265" s="51">
        <v>35000</v>
      </c>
      <c r="F265" s="51">
        <v>35000</v>
      </c>
      <c r="G265" s="51">
        <v>35000</v>
      </c>
      <c r="H265" s="51">
        <v>0</v>
      </c>
      <c r="I265" s="252">
        <f t="shared" si="43"/>
        <v>0</v>
      </c>
      <c r="K265" s="45"/>
      <c r="O265" s="45"/>
    </row>
    <row r="266" spans="1:16" ht="25.5" hidden="1" x14ac:dyDescent="0.25">
      <c r="A266" s="388">
        <v>4511</v>
      </c>
      <c r="B266" s="389"/>
      <c r="C266" s="390"/>
      <c r="D266" s="15" t="s">
        <v>123</v>
      </c>
      <c r="E266" s="51">
        <v>35000</v>
      </c>
      <c r="F266" s="51">
        <v>35000</v>
      </c>
      <c r="G266" s="51">
        <v>35000</v>
      </c>
      <c r="H266" s="51">
        <v>0</v>
      </c>
      <c r="I266" s="252">
        <f t="shared" si="43"/>
        <v>0</v>
      </c>
      <c r="K266" s="45"/>
      <c r="O266" s="45"/>
    </row>
    <row r="267" spans="1:16" ht="25.5" x14ac:dyDescent="0.25">
      <c r="A267" s="379" t="s">
        <v>109</v>
      </c>
      <c r="B267" s="380"/>
      <c r="C267" s="381"/>
      <c r="D267" s="26" t="s">
        <v>110</v>
      </c>
      <c r="E267" s="52">
        <v>100000</v>
      </c>
      <c r="F267" s="52">
        <v>0</v>
      </c>
      <c r="G267" s="52">
        <f>G268</f>
        <v>100000</v>
      </c>
      <c r="H267" s="52">
        <v>0</v>
      </c>
      <c r="I267" s="251">
        <f t="shared" si="43"/>
        <v>0</v>
      </c>
      <c r="J267" s="151">
        <v>960</v>
      </c>
      <c r="K267" s="150" t="e">
        <f>#REF!</f>
        <v>#REF!</v>
      </c>
      <c r="L267" s="150" t="e">
        <f>#REF!</f>
        <v>#REF!</v>
      </c>
      <c r="M267" s="150">
        <f>E267</f>
        <v>100000</v>
      </c>
      <c r="N267" s="150" t="e">
        <f>#REF!</f>
        <v>#REF!</v>
      </c>
      <c r="O267" s="150" t="e">
        <f>#REF!</f>
        <v>#REF!</v>
      </c>
    </row>
    <row r="268" spans="1:16" s="22" customFormat="1" ht="25.5" x14ac:dyDescent="0.25">
      <c r="A268" s="376">
        <v>4</v>
      </c>
      <c r="B268" s="377"/>
      <c r="C268" s="378"/>
      <c r="D268" s="16" t="s">
        <v>19</v>
      </c>
      <c r="E268" s="51">
        <v>100000</v>
      </c>
      <c r="F268" s="51">
        <v>0</v>
      </c>
      <c r="G268" s="51">
        <f>G269</f>
        <v>100000</v>
      </c>
      <c r="H268" s="51">
        <v>0</v>
      </c>
      <c r="I268" s="252">
        <f t="shared" si="43"/>
        <v>0</v>
      </c>
      <c r="K268" s="46"/>
      <c r="L268" s="42"/>
      <c r="M268" s="42"/>
      <c r="N268" s="42"/>
      <c r="O268" s="46"/>
      <c r="P268" s="42"/>
    </row>
    <row r="269" spans="1:16" s="22" customFormat="1" ht="48" customHeight="1" x14ac:dyDescent="0.25">
      <c r="A269" s="382">
        <v>42</v>
      </c>
      <c r="B269" s="383"/>
      <c r="C269" s="384"/>
      <c r="D269" s="25" t="s">
        <v>127</v>
      </c>
      <c r="E269" s="53">
        <v>100000</v>
      </c>
      <c r="F269" s="53">
        <v>0</v>
      </c>
      <c r="G269" s="53">
        <v>100000</v>
      </c>
      <c r="H269" s="53">
        <v>0</v>
      </c>
      <c r="I269" s="258">
        <f t="shared" ref="I269:I332" si="48">H269/G269*100</f>
        <v>0</v>
      </c>
      <c r="K269" s="46"/>
      <c r="L269" s="42"/>
      <c r="M269" s="42"/>
      <c r="N269" s="42"/>
      <c r="O269" s="46"/>
      <c r="P269" s="42"/>
    </row>
    <row r="270" spans="1:16" s="22" customFormat="1" hidden="1" x14ac:dyDescent="0.25">
      <c r="A270" s="376">
        <v>422</v>
      </c>
      <c r="B270" s="377"/>
      <c r="C270" s="378"/>
      <c r="D270" s="16" t="s">
        <v>130</v>
      </c>
      <c r="E270" s="51">
        <v>95000</v>
      </c>
      <c r="F270" s="51">
        <v>95000</v>
      </c>
      <c r="G270" s="51">
        <v>95000</v>
      </c>
      <c r="H270" s="51">
        <v>0</v>
      </c>
      <c r="I270" s="252">
        <f t="shared" si="48"/>
        <v>0</v>
      </c>
      <c r="K270" s="46"/>
      <c r="L270" s="42"/>
      <c r="M270" s="42"/>
      <c r="N270" s="42"/>
      <c r="O270" s="46"/>
      <c r="P270" s="42"/>
    </row>
    <row r="271" spans="1:16" hidden="1" x14ac:dyDescent="0.25">
      <c r="A271" s="388">
        <v>4221</v>
      </c>
      <c r="B271" s="389"/>
      <c r="C271" s="390"/>
      <c r="D271" s="15" t="s">
        <v>101</v>
      </c>
      <c r="E271" s="51">
        <v>80000</v>
      </c>
      <c r="F271" s="51">
        <v>80000</v>
      </c>
      <c r="G271" s="51">
        <v>80000</v>
      </c>
      <c r="H271" s="51">
        <v>0</v>
      </c>
      <c r="I271" s="252">
        <f t="shared" si="48"/>
        <v>0</v>
      </c>
      <c r="J271" s="33"/>
      <c r="K271" s="43"/>
      <c r="L271" s="44"/>
      <c r="M271" s="44"/>
      <c r="N271" s="44"/>
      <c r="O271" s="44"/>
    </row>
    <row r="272" spans="1:16" hidden="1" x14ac:dyDescent="0.25">
      <c r="A272" s="388">
        <v>4222</v>
      </c>
      <c r="B272" s="389"/>
      <c r="C272" s="390"/>
      <c r="D272" s="48" t="s">
        <v>121</v>
      </c>
      <c r="E272" s="51">
        <v>5000</v>
      </c>
      <c r="F272" s="51">
        <v>5000</v>
      </c>
      <c r="G272" s="51">
        <v>5000</v>
      </c>
      <c r="H272" s="51">
        <v>0</v>
      </c>
      <c r="I272" s="252">
        <f t="shared" si="48"/>
        <v>0</v>
      </c>
      <c r="J272" s="33"/>
      <c r="K272" s="43"/>
      <c r="L272" s="44"/>
      <c r="M272" s="44"/>
      <c r="N272" s="44"/>
      <c r="O272" s="44"/>
    </row>
    <row r="273" spans="1:16" ht="25.5" hidden="1" x14ac:dyDescent="0.25">
      <c r="A273" s="388">
        <v>4227</v>
      </c>
      <c r="B273" s="389"/>
      <c r="C273" s="390"/>
      <c r="D273" s="130" t="s">
        <v>190</v>
      </c>
      <c r="E273" s="51">
        <v>10000</v>
      </c>
      <c r="F273" s="51">
        <v>10000</v>
      </c>
      <c r="G273" s="51">
        <v>10000</v>
      </c>
      <c r="H273" s="51">
        <v>0</v>
      </c>
      <c r="I273" s="252">
        <f t="shared" si="48"/>
        <v>0</v>
      </c>
      <c r="J273" s="33"/>
      <c r="K273" s="43"/>
      <c r="L273" s="44"/>
      <c r="M273" s="44"/>
      <c r="N273" s="44"/>
      <c r="O273" s="44"/>
    </row>
    <row r="274" spans="1:16" ht="25.5" hidden="1" x14ac:dyDescent="0.25">
      <c r="A274" s="376">
        <v>424</v>
      </c>
      <c r="B274" s="377"/>
      <c r="C274" s="378"/>
      <c r="D274" s="47" t="s">
        <v>128</v>
      </c>
      <c r="E274" s="57">
        <v>5000</v>
      </c>
      <c r="F274" s="57">
        <v>5000</v>
      </c>
      <c r="G274" s="57">
        <v>5000</v>
      </c>
      <c r="H274" s="57">
        <v>0</v>
      </c>
      <c r="I274" s="257">
        <f t="shared" si="48"/>
        <v>0</v>
      </c>
      <c r="K274" s="45"/>
      <c r="L274" s="45"/>
      <c r="M274" s="45"/>
      <c r="N274" s="45"/>
      <c r="O274" s="45"/>
    </row>
    <row r="275" spans="1:16" hidden="1" x14ac:dyDescent="0.25">
      <c r="A275" s="388">
        <v>4241</v>
      </c>
      <c r="B275" s="389"/>
      <c r="C275" s="390"/>
      <c r="D275" s="15" t="s">
        <v>111</v>
      </c>
      <c r="E275" s="51">
        <v>5000</v>
      </c>
      <c r="F275" s="51">
        <v>5000</v>
      </c>
      <c r="G275" s="51">
        <v>5000</v>
      </c>
      <c r="H275" s="51">
        <v>0</v>
      </c>
      <c r="I275" s="252">
        <f t="shared" si="48"/>
        <v>0</v>
      </c>
      <c r="J275" s="33"/>
      <c r="K275" s="43"/>
      <c r="L275" s="44"/>
      <c r="M275" s="44"/>
      <c r="N275" s="44"/>
      <c r="O275" s="44"/>
    </row>
    <row r="276" spans="1:16" ht="26.25" customHeight="1" x14ac:dyDescent="0.25">
      <c r="A276" s="379" t="s">
        <v>92</v>
      </c>
      <c r="B276" s="380"/>
      <c r="C276" s="381"/>
      <c r="D276" s="26" t="s">
        <v>97</v>
      </c>
      <c r="E276" s="219">
        <f>E277</f>
        <v>929</v>
      </c>
      <c r="F276" s="219">
        <v>0</v>
      </c>
      <c r="G276" s="219">
        <f>E276</f>
        <v>929</v>
      </c>
      <c r="H276" s="246">
        <f>H277</f>
        <v>900</v>
      </c>
      <c r="I276" s="265">
        <f t="shared" si="48"/>
        <v>96.878363832077511</v>
      </c>
      <c r="J276" s="221"/>
      <c r="K276" s="221"/>
      <c r="L276" s="221"/>
      <c r="M276" s="221"/>
      <c r="N276" s="221"/>
      <c r="O276" s="221"/>
    </row>
    <row r="277" spans="1:16" ht="25.5" customHeight="1" x14ac:dyDescent="0.25">
      <c r="A277" s="385">
        <v>4</v>
      </c>
      <c r="B277" s="386"/>
      <c r="C277" s="387"/>
      <c r="D277" s="130" t="s">
        <v>19</v>
      </c>
      <c r="E277" s="68">
        <f>E278</f>
        <v>929</v>
      </c>
      <c r="F277" s="68">
        <v>0</v>
      </c>
      <c r="G277" s="68">
        <f>E277</f>
        <v>929</v>
      </c>
      <c r="H277" s="243">
        <f>H278</f>
        <v>900</v>
      </c>
      <c r="I277" s="259">
        <f t="shared" si="48"/>
        <v>96.878363832077511</v>
      </c>
      <c r="J277" s="221"/>
      <c r="K277" s="221"/>
      <c r="L277" s="221"/>
      <c r="M277" s="221"/>
      <c r="N277" s="221"/>
      <c r="O277" s="221"/>
    </row>
    <row r="278" spans="1:16" ht="41.25" customHeight="1" x14ac:dyDescent="0.25">
      <c r="A278" s="382">
        <v>42</v>
      </c>
      <c r="B278" s="383"/>
      <c r="C278" s="384"/>
      <c r="D278" s="25" t="s">
        <v>127</v>
      </c>
      <c r="E278" s="218">
        <v>929</v>
      </c>
      <c r="F278" s="218">
        <v>0</v>
      </c>
      <c r="G278" s="218">
        <f>E278</f>
        <v>929</v>
      </c>
      <c r="H278" s="247">
        <f>H279</f>
        <v>900</v>
      </c>
      <c r="I278" s="266">
        <f t="shared" si="48"/>
        <v>96.878363832077511</v>
      </c>
      <c r="J278" s="221"/>
      <c r="K278" s="221"/>
      <c r="L278" s="221"/>
      <c r="M278" s="221"/>
      <c r="N278" s="221"/>
      <c r="O278" s="221"/>
    </row>
    <row r="279" spans="1:16" ht="41.25" hidden="1" customHeight="1" x14ac:dyDescent="0.25">
      <c r="A279" s="385">
        <v>424</v>
      </c>
      <c r="B279" s="386"/>
      <c r="C279" s="387"/>
      <c r="D279" s="130" t="s">
        <v>128</v>
      </c>
      <c r="E279" s="68">
        <v>929</v>
      </c>
      <c r="F279" s="68"/>
      <c r="G279" s="68">
        <f>G280</f>
        <v>929</v>
      </c>
      <c r="H279" s="243">
        <f>H280</f>
        <v>900</v>
      </c>
      <c r="I279" s="259">
        <f t="shared" si="48"/>
        <v>96.878363832077511</v>
      </c>
      <c r="J279" s="221"/>
      <c r="K279" s="221"/>
      <c r="L279" s="221"/>
      <c r="M279" s="221"/>
      <c r="N279" s="221"/>
      <c r="O279" s="221"/>
    </row>
    <row r="280" spans="1:16" ht="41.25" hidden="1" customHeight="1" x14ac:dyDescent="0.25">
      <c r="A280" s="388">
        <v>4241</v>
      </c>
      <c r="B280" s="389"/>
      <c r="C280" s="390"/>
      <c r="D280" s="130" t="s">
        <v>103</v>
      </c>
      <c r="E280" s="68">
        <v>929</v>
      </c>
      <c r="F280" s="68"/>
      <c r="G280" s="68">
        <v>929</v>
      </c>
      <c r="H280" s="243">
        <v>900</v>
      </c>
      <c r="I280" s="259">
        <f t="shared" si="48"/>
        <v>96.878363832077511</v>
      </c>
      <c r="J280" s="221"/>
      <c r="K280" s="221"/>
      <c r="L280" s="221"/>
      <c r="M280" s="221"/>
      <c r="N280" s="221"/>
      <c r="O280" s="221"/>
    </row>
    <row r="281" spans="1:16" ht="48.75" customHeight="1" x14ac:dyDescent="0.25">
      <c r="A281" s="376" t="s">
        <v>104</v>
      </c>
      <c r="B281" s="377"/>
      <c r="C281" s="378"/>
      <c r="D281" s="16" t="s">
        <v>105</v>
      </c>
      <c r="E281" s="51">
        <v>100000</v>
      </c>
      <c r="F281" s="51">
        <v>0</v>
      </c>
      <c r="G281" s="51">
        <f>E281</f>
        <v>100000</v>
      </c>
      <c r="H281" s="51">
        <f>H282</f>
        <v>174874.56</v>
      </c>
      <c r="I281" s="252">
        <f t="shared" si="48"/>
        <v>174.87456</v>
      </c>
      <c r="J281" s="33"/>
      <c r="K281" s="45"/>
      <c r="L281" s="45"/>
      <c r="M281" s="45"/>
      <c r="N281" s="45"/>
      <c r="O281" s="45"/>
    </row>
    <row r="282" spans="1:16" ht="28.5" customHeight="1" x14ac:dyDescent="0.25">
      <c r="A282" s="379" t="s">
        <v>92</v>
      </c>
      <c r="B282" s="380"/>
      <c r="C282" s="381"/>
      <c r="D282" s="26" t="s">
        <v>106</v>
      </c>
      <c r="E282" s="52">
        <f>E283+E310</f>
        <v>100000</v>
      </c>
      <c r="F282" s="52">
        <v>0</v>
      </c>
      <c r="G282" s="52">
        <f>E282</f>
        <v>100000</v>
      </c>
      <c r="H282" s="52">
        <f>H283</f>
        <v>174874.56</v>
      </c>
      <c r="I282" s="251">
        <f t="shared" si="48"/>
        <v>174.87456</v>
      </c>
      <c r="J282" s="151">
        <v>960</v>
      </c>
      <c r="K282" s="150" t="e">
        <f>#REF!</f>
        <v>#REF!</v>
      </c>
      <c r="L282" s="150" t="e">
        <f>#REF!</f>
        <v>#REF!</v>
      </c>
      <c r="M282" s="150">
        <f>E282</f>
        <v>100000</v>
      </c>
      <c r="N282" s="150" t="e">
        <f>#REF!</f>
        <v>#REF!</v>
      </c>
      <c r="O282" s="150" t="e">
        <f>#REF!</f>
        <v>#REF!</v>
      </c>
    </row>
    <row r="283" spans="1:16" s="22" customFormat="1" ht="24.75" customHeight="1" x14ac:dyDescent="0.25">
      <c r="A283" s="376">
        <v>3</v>
      </c>
      <c r="B283" s="377"/>
      <c r="C283" s="378"/>
      <c r="D283" s="16" t="s">
        <v>17</v>
      </c>
      <c r="E283" s="51">
        <f>E284+E304</f>
        <v>90000</v>
      </c>
      <c r="F283" s="51">
        <v>0</v>
      </c>
      <c r="G283" s="51">
        <f>E283</f>
        <v>90000</v>
      </c>
      <c r="H283" s="51">
        <f>H284+H304+H307</f>
        <v>174874.56</v>
      </c>
      <c r="I283" s="252">
        <f t="shared" si="48"/>
        <v>194.30506666666668</v>
      </c>
      <c r="K283" s="46"/>
      <c r="L283" s="46"/>
      <c r="M283" s="46"/>
      <c r="N283" s="46"/>
      <c r="O283" s="46"/>
      <c r="P283" s="42"/>
    </row>
    <row r="284" spans="1:16" s="22" customFormat="1" ht="24.75" customHeight="1" x14ac:dyDescent="0.25">
      <c r="A284" s="382">
        <v>32</v>
      </c>
      <c r="B284" s="383"/>
      <c r="C284" s="384"/>
      <c r="D284" s="25" t="s">
        <v>27</v>
      </c>
      <c r="E284" s="53">
        <f>E285+E288+E292+E298+E300</f>
        <v>89990</v>
      </c>
      <c r="F284" s="53">
        <v>0</v>
      </c>
      <c r="G284" s="53">
        <f>E284</f>
        <v>89990</v>
      </c>
      <c r="H284" s="53">
        <f>H285+H288+H292+H298</f>
        <v>139599.35999999999</v>
      </c>
      <c r="I284" s="258">
        <f t="shared" si="48"/>
        <v>155.12763640404486</v>
      </c>
      <c r="K284" s="46"/>
      <c r="L284" s="46"/>
      <c r="M284" s="46"/>
      <c r="N284" s="46"/>
      <c r="O284" s="46"/>
      <c r="P284" s="42"/>
    </row>
    <row r="285" spans="1:16" s="22" customFormat="1" ht="18.75" hidden="1" customHeight="1" x14ac:dyDescent="0.25">
      <c r="A285" s="385">
        <v>321</v>
      </c>
      <c r="B285" s="386"/>
      <c r="C285" s="387"/>
      <c r="D285" s="61" t="s">
        <v>39</v>
      </c>
      <c r="E285" s="51">
        <v>79990</v>
      </c>
      <c r="F285" s="51">
        <v>79990</v>
      </c>
      <c r="G285" s="51">
        <v>79990</v>
      </c>
      <c r="H285" s="51">
        <f>H286+H287</f>
        <v>104150.79</v>
      </c>
      <c r="I285" s="252">
        <f t="shared" si="48"/>
        <v>130.20476309538691</v>
      </c>
      <c r="K285" s="46"/>
      <c r="L285" s="46"/>
      <c r="M285" s="46"/>
      <c r="N285" s="46"/>
      <c r="O285" s="46"/>
      <c r="P285" s="42"/>
    </row>
    <row r="286" spans="1:16" hidden="1" x14ac:dyDescent="0.25">
      <c r="A286" s="388">
        <v>3211</v>
      </c>
      <c r="B286" s="389"/>
      <c r="C286" s="390"/>
      <c r="D286" s="15" t="s">
        <v>40</v>
      </c>
      <c r="E286" s="51">
        <v>78990</v>
      </c>
      <c r="F286" s="51">
        <v>78990</v>
      </c>
      <c r="G286" s="51">
        <v>78990</v>
      </c>
      <c r="H286" s="51">
        <v>9005.64</v>
      </c>
      <c r="I286" s="252">
        <f t="shared" si="48"/>
        <v>11.400987466767946</v>
      </c>
      <c r="J286" s="33"/>
      <c r="K286" s="43"/>
      <c r="L286" s="44"/>
      <c r="M286" s="44"/>
      <c r="N286" s="44"/>
      <c r="O286" s="44"/>
    </row>
    <row r="287" spans="1:16" ht="29.25" hidden="1" customHeight="1" x14ac:dyDescent="0.25">
      <c r="A287" s="388">
        <v>3213</v>
      </c>
      <c r="B287" s="389"/>
      <c r="C287" s="390"/>
      <c r="D287" s="120" t="s">
        <v>42</v>
      </c>
      <c r="E287" s="51">
        <v>1000</v>
      </c>
      <c r="F287" s="51">
        <v>1000</v>
      </c>
      <c r="G287" s="51">
        <v>1000</v>
      </c>
      <c r="H287" s="51">
        <v>95145.15</v>
      </c>
      <c r="I287" s="252">
        <f t="shared" si="48"/>
        <v>9514.5149999999994</v>
      </c>
      <c r="J287" s="33"/>
      <c r="K287" s="43"/>
      <c r="L287" s="44"/>
      <c r="M287" s="44"/>
      <c r="N287" s="44"/>
      <c r="O287" s="44"/>
    </row>
    <row r="288" spans="1:16" hidden="1" x14ac:dyDescent="0.25">
      <c r="A288" s="385">
        <v>322</v>
      </c>
      <c r="B288" s="386"/>
      <c r="C288" s="387"/>
      <c r="D288" s="15" t="s">
        <v>44</v>
      </c>
      <c r="E288" s="51">
        <v>3000</v>
      </c>
      <c r="F288" s="51">
        <v>3000</v>
      </c>
      <c r="G288" s="51">
        <v>3000</v>
      </c>
      <c r="H288" s="51">
        <f>H289+H290+H291</f>
        <v>2452.5</v>
      </c>
      <c r="I288" s="252">
        <f t="shared" si="48"/>
        <v>81.75</v>
      </c>
      <c r="J288" s="33"/>
      <c r="K288" s="43"/>
      <c r="L288" s="44"/>
      <c r="M288" s="44"/>
      <c r="N288" s="44"/>
      <c r="O288" s="44"/>
    </row>
    <row r="289" spans="1:15" ht="25.5" hidden="1" x14ac:dyDescent="0.25">
      <c r="A289" s="388">
        <v>3221</v>
      </c>
      <c r="B289" s="389"/>
      <c r="C289" s="390"/>
      <c r="D289" s="15" t="s">
        <v>45</v>
      </c>
      <c r="E289" s="51">
        <v>2000</v>
      </c>
      <c r="F289" s="51">
        <v>2000</v>
      </c>
      <c r="G289" s="51">
        <v>2000</v>
      </c>
      <c r="H289" s="51">
        <v>375</v>
      </c>
      <c r="I289" s="252">
        <f t="shared" si="48"/>
        <v>18.75</v>
      </c>
      <c r="K289" s="45"/>
      <c r="L289" s="45"/>
      <c r="M289" s="45"/>
      <c r="N289" s="45"/>
      <c r="O289" s="45"/>
    </row>
    <row r="290" spans="1:15" ht="25.5" hidden="1" x14ac:dyDescent="0.25">
      <c r="A290" s="388">
        <v>3224</v>
      </c>
      <c r="B290" s="389"/>
      <c r="C290" s="390"/>
      <c r="D290" s="50" t="s">
        <v>68</v>
      </c>
      <c r="E290" s="51">
        <v>1000</v>
      </c>
      <c r="F290" s="51">
        <v>1000</v>
      </c>
      <c r="G290" s="51">
        <v>1000</v>
      </c>
      <c r="H290" s="51">
        <v>0</v>
      </c>
      <c r="I290" s="252">
        <f t="shared" si="48"/>
        <v>0</v>
      </c>
      <c r="K290" s="45"/>
      <c r="L290" s="45"/>
      <c r="M290" s="45"/>
      <c r="N290" s="45"/>
      <c r="O290" s="45"/>
    </row>
    <row r="291" spans="1:15" hidden="1" x14ac:dyDescent="0.25">
      <c r="A291" s="388">
        <v>3225</v>
      </c>
      <c r="B291" s="389"/>
      <c r="C291" s="390"/>
      <c r="D291" s="130" t="s">
        <v>47</v>
      </c>
      <c r="E291" s="51">
        <v>0</v>
      </c>
      <c r="F291" s="51"/>
      <c r="G291" s="51">
        <v>0</v>
      </c>
      <c r="H291" s="51">
        <v>2077.5</v>
      </c>
      <c r="I291" s="252" t="e">
        <f t="shared" si="48"/>
        <v>#DIV/0!</v>
      </c>
      <c r="K291" s="45"/>
      <c r="L291" s="45"/>
      <c r="M291" s="45"/>
      <c r="N291" s="45"/>
      <c r="O291" s="45"/>
    </row>
    <row r="292" spans="1:15" hidden="1" x14ac:dyDescent="0.25">
      <c r="A292" s="385">
        <v>323</v>
      </c>
      <c r="B292" s="386"/>
      <c r="C292" s="387"/>
      <c r="D292" s="15" t="s">
        <v>49</v>
      </c>
      <c r="E292" s="51">
        <f>SUM(E293:E296)</f>
        <v>4000</v>
      </c>
      <c r="F292" s="51">
        <f t="shared" ref="F292:G292" si="49">SUM(F293:F296)</f>
        <v>4000</v>
      </c>
      <c r="G292" s="51">
        <f t="shared" si="49"/>
        <v>4000</v>
      </c>
      <c r="H292" s="51">
        <f>SUM(H293:H297)</f>
        <v>1087.45</v>
      </c>
      <c r="I292" s="252">
        <f t="shared" si="48"/>
        <v>27.186250000000001</v>
      </c>
      <c r="K292" s="45"/>
      <c r="L292" s="45"/>
      <c r="M292" s="45"/>
      <c r="N292" s="45"/>
      <c r="O292" s="45"/>
    </row>
    <row r="293" spans="1:15" hidden="1" x14ac:dyDescent="0.25">
      <c r="A293" s="388">
        <v>3231</v>
      </c>
      <c r="B293" s="389"/>
      <c r="C293" s="390"/>
      <c r="D293" s="15" t="s">
        <v>50</v>
      </c>
      <c r="E293" s="51">
        <v>100</v>
      </c>
      <c r="F293" s="51">
        <v>100</v>
      </c>
      <c r="G293" s="51">
        <v>100</v>
      </c>
      <c r="H293" s="51">
        <v>47.5</v>
      </c>
      <c r="I293" s="252">
        <f t="shared" si="48"/>
        <v>47.5</v>
      </c>
      <c r="J293" s="33"/>
      <c r="K293" s="43"/>
      <c r="L293" s="44"/>
      <c r="M293" s="44"/>
      <c r="N293" s="44"/>
      <c r="O293" s="44"/>
    </row>
    <row r="294" spans="1:15" ht="25.5" hidden="1" x14ac:dyDescent="0.25">
      <c r="A294" s="388">
        <v>3232</v>
      </c>
      <c r="B294" s="389"/>
      <c r="C294" s="390"/>
      <c r="D294" s="50" t="s">
        <v>70</v>
      </c>
      <c r="E294" s="51">
        <v>100</v>
      </c>
      <c r="F294" s="51">
        <v>100</v>
      </c>
      <c r="G294" s="51">
        <v>100</v>
      </c>
      <c r="H294" s="51">
        <v>0</v>
      </c>
      <c r="I294" s="252">
        <f t="shared" si="48"/>
        <v>0</v>
      </c>
      <c r="J294" s="34"/>
      <c r="K294" s="60"/>
      <c r="L294" s="60"/>
      <c r="M294" s="60"/>
      <c r="N294" s="60"/>
      <c r="O294" s="60"/>
    </row>
    <row r="295" spans="1:15" hidden="1" x14ac:dyDescent="0.25">
      <c r="A295" s="388">
        <v>3233</v>
      </c>
      <c r="B295" s="389"/>
      <c r="C295" s="390"/>
      <c r="D295" s="50" t="s">
        <v>51</v>
      </c>
      <c r="E295" s="51">
        <v>3000</v>
      </c>
      <c r="F295" s="51">
        <v>3000</v>
      </c>
      <c r="G295" s="51">
        <v>3000</v>
      </c>
      <c r="H295" s="51">
        <v>320.63</v>
      </c>
      <c r="I295" s="252">
        <f t="shared" si="48"/>
        <v>10.687666666666667</v>
      </c>
      <c r="J295" s="34"/>
      <c r="K295" s="60"/>
      <c r="L295" s="60"/>
      <c r="M295" s="60"/>
      <c r="N295" s="60"/>
      <c r="O295" s="60"/>
    </row>
    <row r="296" spans="1:15" hidden="1" x14ac:dyDescent="0.25">
      <c r="A296" s="388">
        <v>3237</v>
      </c>
      <c r="B296" s="389"/>
      <c r="C296" s="390"/>
      <c r="D296" s="50" t="s">
        <v>55</v>
      </c>
      <c r="E296" s="51">
        <v>800</v>
      </c>
      <c r="F296" s="51">
        <v>800</v>
      </c>
      <c r="G296" s="51">
        <v>800</v>
      </c>
      <c r="H296" s="51">
        <v>0</v>
      </c>
      <c r="I296" s="252">
        <f t="shared" si="48"/>
        <v>0</v>
      </c>
      <c r="J296" s="34"/>
      <c r="K296" s="60"/>
      <c r="L296" s="60"/>
      <c r="M296" s="60"/>
      <c r="N296" s="60"/>
      <c r="O296" s="60"/>
    </row>
    <row r="297" spans="1:15" hidden="1" x14ac:dyDescent="0.25">
      <c r="A297" s="388">
        <v>3239</v>
      </c>
      <c r="B297" s="389"/>
      <c r="C297" s="390"/>
      <c r="D297" s="130" t="s">
        <v>57</v>
      </c>
      <c r="E297" s="51">
        <v>0</v>
      </c>
      <c r="F297" s="51"/>
      <c r="G297" s="51">
        <v>0</v>
      </c>
      <c r="H297" s="51">
        <v>719.32</v>
      </c>
      <c r="I297" s="252" t="e">
        <f t="shared" si="48"/>
        <v>#DIV/0!</v>
      </c>
      <c r="J297" s="34"/>
      <c r="K297" s="60"/>
      <c r="L297" s="60"/>
      <c r="M297" s="60"/>
      <c r="N297" s="60"/>
      <c r="O297" s="60"/>
    </row>
    <row r="298" spans="1:15" ht="25.5" hidden="1" x14ac:dyDescent="0.25">
      <c r="A298" s="385">
        <v>324</v>
      </c>
      <c r="B298" s="386"/>
      <c r="C298" s="387"/>
      <c r="D298" s="15" t="s">
        <v>85</v>
      </c>
      <c r="E298" s="51">
        <v>2000</v>
      </c>
      <c r="F298" s="51">
        <v>2000</v>
      </c>
      <c r="G298" s="51">
        <v>2000</v>
      </c>
      <c r="H298" s="51">
        <f>H299</f>
        <v>31908.62</v>
      </c>
      <c r="I298" s="252">
        <f t="shared" si="48"/>
        <v>1595.431</v>
      </c>
      <c r="K298" s="45"/>
      <c r="L298" s="45"/>
      <c r="M298" s="45"/>
      <c r="N298" s="45"/>
      <c r="O298" s="45"/>
    </row>
    <row r="299" spans="1:15" ht="25.5" hidden="1" x14ac:dyDescent="0.25">
      <c r="A299" s="388">
        <v>3241</v>
      </c>
      <c r="B299" s="389"/>
      <c r="C299" s="390"/>
      <c r="D299" s="15" t="s">
        <v>85</v>
      </c>
      <c r="E299" s="51">
        <v>2000</v>
      </c>
      <c r="F299" s="51">
        <v>2000</v>
      </c>
      <c r="G299" s="51">
        <v>2000</v>
      </c>
      <c r="H299" s="51">
        <v>31908.62</v>
      </c>
      <c r="I299" s="252">
        <f t="shared" si="48"/>
        <v>1595.431</v>
      </c>
      <c r="J299" s="33"/>
      <c r="K299" s="43"/>
      <c r="L299" s="44"/>
      <c r="M299" s="44"/>
      <c r="N299" s="44"/>
      <c r="O299" s="44"/>
    </row>
    <row r="300" spans="1:15" ht="25.5" hidden="1" x14ac:dyDescent="0.25">
      <c r="A300" s="385">
        <v>329</v>
      </c>
      <c r="B300" s="386"/>
      <c r="C300" s="387"/>
      <c r="D300" s="15" t="s">
        <v>58</v>
      </c>
      <c r="E300" s="51">
        <f>SUM(E301:E303)</f>
        <v>1000</v>
      </c>
      <c r="F300" s="51">
        <f t="shared" ref="F300:G300" si="50">SUM(F301:F303)</f>
        <v>1000</v>
      </c>
      <c r="G300" s="51">
        <f t="shared" si="50"/>
        <v>1000</v>
      </c>
      <c r="H300" s="51">
        <v>0</v>
      </c>
      <c r="I300" s="252">
        <f t="shared" si="48"/>
        <v>0</v>
      </c>
      <c r="K300" s="45"/>
      <c r="L300" s="45"/>
      <c r="M300" s="45"/>
      <c r="N300" s="45"/>
      <c r="O300" s="45"/>
    </row>
    <row r="301" spans="1:15" hidden="1" x14ac:dyDescent="0.25">
      <c r="A301" s="388">
        <v>3292</v>
      </c>
      <c r="B301" s="389"/>
      <c r="C301" s="390"/>
      <c r="D301" s="50" t="s">
        <v>59</v>
      </c>
      <c r="E301" s="51">
        <v>500</v>
      </c>
      <c r="F301" s="51">
        <v>500</v>
      </c>
      <c r="G301" s="51">
        <v>500</v>
      </c>
      <c r="H301" s="51">
        <v>0</v>
      </c>
      <c r="I301" s="252">
        <f t="shared" si="48"/>
        <v>0</v>
      </c>
      <c r="K301" s="45"/>
      <c r="L301" s="45"/>
      <c r="M301" s="45"/>
      <c r="N301" s="45"/>
      <c r="O301" s="45"/>
    </row>
    <row r="302" spans="1:15" hidden="1" x14ac:dyDescent="0.25">
      <c r="A302" s="388">
        <v>3293</v>
      </c>
      <c r="B302" s="389"/>
      <c r="C302" s="390"/>
      <c r="D302" s="50" t="s">
        <v>60</v>
      </c>
      <c r="E302" s="51">
        <v>300</v>
      </c>
      <c r="F302" s="51">
        <v>300</v>
      </c>
      <c r="G302" s="51">
        <v>300</v>
      </c>
      <c r="H302" s="51">
        <v>0</v>
      </c>
      <c r="I302" s="252">
        <f t="shared" si="48"/>
        <v>0</v>
      </c>
      <c r="K302" s="45"/>
      <c r="L302" s="45"/>
      <c r="M302" s="45"/>
      <c r="N302" s="45"/>
      <c r="O302" s="45"/>
    </row>
    <row r="303" spans="1:15" ht="25.5" hidden="1" x14ac:dyDescent="0.25">
      <c r="A303" s="388">
        <v>3299</v>
      </c>
      <c r="B303" s="389"/>
      <c r="C303" s="390"/>
      <c r="D303" s="15" t="s">
        <v>129</v>
      </c>
      <c r="E303" s="51">
        <v>200</v>
      </c>
      <c r="F303" s="51">
        <v>200</v>
      </c>
      <c r="G303" s="51">
        <v>200</v>
      </c>
      <c r="H303" s="51">
        <v>0</v>
      </c>
      <c r="I303" s="252">
        <f t="shared" si="48"/>
        <v>0</v>
      </c>
      <c r="J303" s="33"/>
      <c r="K303" s="43"/>
      <c r="L303" s="44"/>
      <c r="M303" s="44"/>
      <c r="N303" s="44"/>
      <c r="O303" s="44"/>
    </row>
    <row r="304" spans="1:15" ht="26.25" customHeight="1" x14ac:dyDescent="0.25">
      <c r="A304" s="382">
        <v>34</v>
      </c>
      <c r="B304" s="383"/>
      <c r="C304" s="384"/>
      <c r="D304" s="25" t="s">
        <v>63</v>
      </c>
      <c r="E304" s="53">
        <v>10</v>
      </c>
      <c r="F304" s="53">
        <v>0</v>
      </c>
      <c r="G304" s="53">
        <f>E304</f>
        <v>10</v>
      </c>
      <c r="H304" s="53">
        <v>0</v>
      </c>
      <c r="I304" s="258">
        <f t="shared" si="48"/>
        <v>0</v>
      </c>
      <c r="J304" s="34"/>
      <c r="K304" s="60"/>
      <c r="L304" s="60"/>
      <c r="M304" s="60"/>
      <c r="N304" s="60"/>
      <c r="O304" s="60"/>
    </row>
    <row r="305" spans="1:16" hidden="1" x14ac:dyDescent="0.25">
      <c r="A305" s="385">
        <v>343</v>
      </c>
      <c r="B305" s="386"/>
      <c r="C305" s="387"/>
      <c r="D305" s="50" t="s">
        <v>64</v>
      </c>
      <c r="E305" s="51">
        <v>10</v>
      </c>
      <c r="F305" s="51">
        <v>10</v>
      </c>
      <c r="G305" s="51">
        <v>10</v>
      </c>
      <c r="H305" s="51">
        <v>0</v>
      </c>
      <c r="I305" s="252">
        <f t="shared" si="48"/>
        <v>0</v>
      </c>
      <c r="J305" s="40">
        <v>10</v>
      </c>
      <c r="K305" s="51">
        <v>10</v>
      </c>
      <c r="L305" s="51">
        <v>10</v>
      </c>
      <c r="M305" s="51">
        <v>10</v>
      </c>
      <c r="N305" s="51">
        <v>10</v>
      </c>
      <c r="O305" s="51">
        <v>10</v>
      </c>
    </row>
    <row r="306" spans="1:16" ht="25.5" hidden="1" x14ac:dyDescent="0.25">
      <c r="A306" s="388">
        <v>3431</v>
      </c>
      <c r="B306" s="389"/>
      <c r="C306" s="390"/>
      <c r="D306" s="50" t="s">
        <v>65</v>
      </c>
      <c r="E306" s="51">
        <v>10</v>
      </c>
      <c r="F306" s="51">
        <v>10</v>
      </c>
      <c r="G306" s="51">
        <v>10</v>
      </c>
      <c r="H306" s="51">
        <v>0</v>
      </c>
      <c r="I306" s="252">
        <f t="shared" si="48"/>
        <v>0</v>
      </c>
      <c r="J306" s="40">
        <v>10</v>
      </c>
      <c r="K306" s="51">
        <v>10</v>
      </c>
      <c r="L306" s="51">
        <v>10</v>
      </c>
      <c r="M306" s="51">
        <v>10</v>
      </c>
      <c r="N306" s="51">
        <v>10</v>
      </c>
      <c r="O306" s="51">
        <v>10</v>
      </c>
    </row>
    <row r="307" spans="1:16" ht="24.75" customHeight="1" x14ac:dyDescent="0.25">
      <c r="A307" s="382">
        <v>36</v>
      </c>
      <c r="B307" s="383"/>
      <c r="C307" s="384"/>
      <c r="D307" s="239" t="s">
        <v>255</v>
      </c>
      <c r="E307" s="59">
        <v>0</v>
      </c>
      <c r="F307" s="59"/>
      <c r="G307" s="59">
        <v>0</v>
      </c>
      <c r="H307" s="59">
        <f>H308</f>
        <v>35275.199999999997</v>
      </c>
      <c r="I307" s="263" t="e">
        <f t="shared" si="48"/>
        <v>#DIV/0!</v>
      </c>
      <c r="J307" s="62"/>
      <c r="K307" s="62"/>
      <c r="L307" s="62"/>
      <c r="M307" s="62"/>
      <c r="N307" s="62"/>
      <c r="O307" s="62"/>
    </row>
    <row r="308" spans="1:16" ht="24.75" hidden="1" customHeight="1" x14ac:dyDescent="0.25">
      <c r="A308" s="385">
        <v>361</v>
      </c>
      <c r="B308" s="386"/>
      <c r="C308" s="387"/>
      <c r="D308" s="130" t="s">
        <v>254</v>
      </c>
      <c r="E308" s="51">
        <v>0</v>
      </c>
      <c r="F308" s="51"/>
      <c r="G308" s="51">
        <v>0</v>
      </c>
      <c r="H308" s="51">
        <f>H309</f>
        <v>35275.199999999997</v>
      </c>
      <c r="I308" s="252" t="e">
        <f t="shared" si="48"/>
        <v>#DIV/0!</v>
      </c>
      <c r="J308" s="62"/>
      <c r="K308" s="62"/>
      <c r="L308" s="62"/>
      <c r="M308" s="62"/>
      <c r="N308" s="62"/>
      <c r="O308" s="62"/>
    </row>
    <row r="309" spans="1:16" ht="24.75" hidden="1" customHeight="1" x14ac:dyDescent="0.25">
      <c r="A309" s="388">
        <v>3611</v>
      </c>
      <c r="B309" s="389"/>
      <c r="C309" s="390"/>
      <c r="D309" s="130" t="s">
        <v>253</v>
      </c>
      <c r="E309" s="51">
        <v>0</v>
      </c>
      <c r="F309" s="51"/>
      <c r="G309" s="51">
        <v>0</v>
      </c>
      <c r="H309" s="51">
        <v>35275.199999999997</v>
      </c>
      <c r="I309" s="252" t="e">
        <f t="shared" si="48"/>
        <v>#DIV/0!</v>
      </c>
      <c r="J309" s="62"/>
      <c r="K309" s="62"/>
      <c r="L309" s="62"/>
      <c r="M309" s="62"/>
      <c r="N309" s="62"/>
      <c r="O309" s="62"/>
    </row>
    <row r="310" spans="1:16" ht="33.75" customHeight="1" x14ac:dyDescent="0.25">
      <c r="A310" s="376">
        <v>4</v>
      </c>
      <c r="B310" s="377"/>
      <c r="C310" s="378"/>
      <c r="D310" s="49" t="s">
        <v>19</v>
      </c>
      <c r="E310" s="57">
        <v>10000</v>
      </c>
      <c r="F310" s="57">
        <v>0</v>
      </c>
      <c r="G310" s="57">
        <f>E310</f>
        <v>10000</v>
      </c>
      <c r="H310" s="57">
        <v>0</v>
      </c>
      <c r="I310" s="257">
        <f t="shared" si="48"/>
        <v>0</v>
      </c>
      <c r="J310" s="22"/>
      <c r="K310" s="42"/>
      <c r="L310" s="42"/>
      <c r="M310" s="42"/>
      <c r="N310" s="42"/>
      <c r="O310" s="42"/>
    </row>
    <row r="311" spans="1:16" ht="38.25" x14ac:dyDescent="0.25">
      <c r="A311" s="382">
        <v>42</v>
      </c>
      <c r="B311" s="383"/>
      <c r="C311" s="384"/>
      <c r="D311" s="25" t="s">
        <v>127</v>
      </c>
      <c r="E311" s="53">
        <v>10000</v>
      </c>
      <c r="F311" s="53">
        <v>0</v>
      </c>
      <c r="G311" s="53">
        <f>E311</f>
        <v>10000</v>
      </c>
      <c r="H311" s="53">
        <v>0</v>
      </c>
      <c r="I311" s="258">
        <f t="shared" si="48"/>
        <v>0</v>
      </c>
      <c r="J311" s="22"/>
      <c r="K311" s="42"/>
      <c r="L311" s="42"/>
      <c r="M311" s="42"/>
      <c r="N311" s="42"/>
      <c r="O311" s="42"/>
    </row>
    <row r="312" spans="1:16" hidden="1" x14ac:dyDescent="0.25">
      <c r="A312" s="385">
        <v>422</v>
      </c>
      <c r="B312" s="386"/>
      <c r="C312" s="387"/>
      <c r="D312" s="15" t="s">
        <v>130</v>
      </c>
      <c r="E312" s="51">
        <v>10000</v>
      </c>
      <c r="F312" s="51">
        <v>10000</v>
      </c>
      <c r="G312" s="51">
        <v>10000</v>
      </c>
      <c r="H312" s="51">
        <v>0</v>
      </c>
      <c r="I312" s="252">
        <f t="shared" si="48"/>
        <v>0</v>
      </c>
    </row>
    <row r="313" spans="1:16" hidden="1" x14ac:dyDescent="0.25">
      <c r="A313" s="388">
        <v>4221</v>
      </c>
      <c r="B313" s="389"/>
      <c r="C313" s="390"/>
      <c r="D313" s="15" t="s">
        <v>101</v>
      </c>
      <c r="E313" s="51">
        <v>8000</v>
      </c>
      <c r="F313" s="51">
        <v>8000</v>
      </c>
      <c r="G313" s="51">
        <v>8000</v>
      </c>
      <c r="H313" s="51">
        <v>0</v>
      </c>
      <c r="I313" s="252">
        <f t="shared" si="48"/>
        <v>0</v>
      </c>
    </row>
    <row r="314" spans="1:16" hidden="1" x14ac:dyDescent="0.25">
      <c r="A314" s="388">
        <v>4222</v>
      </c>
      <c r="B314" s="389"/>
      <c r="C314" s="390"/>
      <c r="D314" s="63" t="s">
        <v>121</v>
      </c>
      <c r="E314" s="51">
        <v>2000</v>
      </c>
      <c r="F314" s="51">
        <v>2000</v>
      </c>
      <c r="G314" s="51">
        <v>2000</v>
      </c>
      <c r="H314" s="51">
        <v>0</v>
      </c>
      <c r="I314" s="252">
        <f t="shared" si="48"/>
        <v>0</v>
      </c>
    </row>
    <row r="315" spans="1:16" ht="37.5" customHeight="1" x14ac:dyDescent="0.25">
      <c r="A315" s="376" t="s">
        <v>245</v>
      </c>
      <c r="B315" s="377"/>
      <c r="C315" s="378"/>
      <c r="D315" s="129" t="s">
        <v>246</v>
      </c>
      <c r="E315" s="57">
        <v>0</v>
      </c>
      <c r="F315" s="57">
        <f>G315</f>
        <v>45400</v>
      </c>
      <c r="G315" s="57">
        <f t="shared" ref="G315:H317" si="51">G316</f>
        <v>45400</v>
      </c>
      <c r="H315" s="57">
        <f t="shared" si="51"/>
        <v>48616.37</v>
      </c>
      <c r="I315" s="257">
        <f t="shared" si="48"/>
        <v>107.08451541850221</v>
      </c>
    </row>
    <row r="316" spans="1:16" ht="36" customHeight="1" x14ac:dyDescent="0.25">
      <c r="A316" s="394" t="s">
        <v>247</v>
      </c>
      <c r="B316" s="395"/>
      <c r="C316" s="396"/>
      <c r="D316" s="26" t="s">
        <v>248</v>
      </c>
      <c r="E316" s="52">
        <v>0</v>
      </c>
      <c r="F316" s="52">
        <f>G316</f>
        <v>45400</v>
      </c>
      <c r="G316" s="52">
        <f t="shared" si="51"/>
        <v>45400</v>
      </c>
      <c r="H316" s="52">
        <f t="shared" si="51"/>
        <v>48616.37</v>
      </c>
      <c r="I316" s="251">
        <f t="shared" si="48"/>
        <v>107.08451541850221</v>
      </c>
      <c r="J316" s="144">
        <v>922</v>
      </c>
      <c r="K316" s="145" t="e">
        <f>#REF!</f>
        <v>#REF!</v>
      </c>
      <c r="L316" s="145" t="e">
        <f>#REF!</f>
        <v>#REF!</v>
      </c>
      <c r="M316" s="145">
        <f>E316</f>
        <v>0</v>
      </c>
      <c r="N316" s="145" t="e">
        <f>#REF!</f>
        <v>#REF!</v>
      </c>
      <c r="O316" s="145" t="e">
        <f>#REF!</f>
        <v>#REF!</v>
      </c>
      <c r="P316" s="42"/>
    </row>
    <row r="317" spans="1:16" ht="18.75" customHeight="1" x14ac:dyDescent="0.25">
      <c r="A317" s="376">
        <v>3</v>
      </c>
      <c r="B317" s="377"/>
      <c r="C317" s="378"/>
      <c r="D317" s="16" t="s">
        <v>17</v>
      </c>
      <c r="E317" s="51">
        <v>0</v>
      </c>
      <c r="F317" s="51">
        <f>G317</f>
        <v>45400</v>
      </c>
      <c r="G317" s="51">
        <f t="shared" si="51"/>
        <v>45400</v>
      </c>
      <c r="H317" s="51">
        <f t="shared" si="51"/>
        <v>48616.37</v>
      </c>
      <c r="I317" s="252">
        <f t="shared" si="48"/>
        <v>107.08451541850221</v>
      </c>
    </row>
    <row r="318" spans="1:16" ht="41.25" customHeight="1" x14ac:dyDescent="0.25">
      <c r="A318" s="382">
        <v>37</v>
      </c>
      <c r="B318" s="383"/>
      <c r="C318" s="384"/>
      <c r="D318" s="25" t="s">
        <v>249</v>
      </c>
      <c r="E318" s="53">
        <v>0</v>
      </c>
      <c r="F318" s="53">
        <f>G318</f>
        <v>45400</v>
      </c>
      <c r="G318" s="53">
        <v>45400</v>
      </c>
      <c r="H318" s="53">
        <f>H319</f>
        <v>48616.37</v>
      </c>
      <c r="I318" s="258">
        <f t="shared" si="48"/>
        <v>107.08451541850221</v>
      </c>
    </row>
    <row r="319" spans="1:16" ht="25.5" hidden="1" x14ac:dyDescent="0.25">
      <c r="A319" s="385">
        <v>372</v>
      </c>
      <c r="B319" s="386"/>
      <c r="C319" s="387"/>
      <c r="D319" s="15" t="s">
        <v>159</v>
      </c>
      <c r="E319" s="51">
        <v>0</v>
      </c>
      <c r="F319" s="51"/>
      <c r="G319" s="51">
        <f>G320</f>
        <v>45400</v>
      </c>
      <c r="H319" s="51">
        <f>H320</f>
        <v>48616.37</v>
      </c>
      <c r="I319" s="252">
        <f t="shared" si="48"/>
        <v>107.08451541850221</v>
      </c>
    </row>
    <row r="320" spans="1:16" ht="25.5" hidden="1" x14ac:dyDescent="0.25">
      <c r="A320" s="388">
        <v>3722</v>
      </c>
      <c r="B320" s="389"/>
      <c r="C320" s="390"/>
      <c r="D320" s="15" t="s">
        <v>158</v>
      </c>
      <c r="E320" s="51">
        <v>0</v>
      </c>
      <c r="F320" s="51"/>
      <c r="G320" s="51">
        <v>45400</v>
      </c>
      <c r="H320" s="51">
        <v>48616.37</v>
      </c>
      <c r="I320" s="252">
        <f t="shared" si="48"/>
        <v>107.08451541850221</v>
      </c>
      <c r="J320" s="33"/>
      <c r="K320" s="37"/>
      <c r="L320" s="38"/>
      <c r="M320" s="38"/>
      <c r="N320" s="38"/>
      <c r="O320" s="38"/>
    </row>
    <row r="321" spans="1:15" ht="70.150000000000006" customHeight="1" x14ac:dyDescent="0.25">
      <c r="A321" s="391" t="s">
        <v>231</v>
      </c>
      <c r="B321" s="392"/>
      <c r="C321" s="393"/>
      <c r="D321" s="49" t="s">
        <v>232</v>
      </c>
      <c r="E321" s="57">
        <v>4000</v>
      </c>
      <c r="F321" s="57">
        <v>0</v>
      </c>
      <c r="G321" s="57">
        <f>E321</f>
        <v>4000</v>
      </c>
      <c r="H321" s="57">
        <f>H322</f>
        <v>1000.02</v>
      </c>
      <c r="I321" s="257">
        <f t="shared" si="48"/>
        <v>25.000499999999999</v>
      </c>
    </row>
    <row r="322" spans="1:15" ht="27.6" customHeight="1" x14ac:dyDescent="0.25">
      <c r="A322" s="379" t="s">
        <v>92</v>
      </c>
      <c r="B322" s="380"/>
      <c r="C322" s="381"/>
      <c r="D322" s="26" t="s">
        <v>106</v>
      </c>
      <c r="E322" s="52">
        <v>4000</v>
      </c>
      <c r="F322" s="52">
        <v>0</v>
      </c>
      <c r="G322" s="52">
        <f>E322</f>
        <v>4000</v>
      </c>
      <c r="H322" s="52">
        <f>H323</f>
        <v>1000.02</v>
      </c>
      <c r="I322" s="251">
        <f t="shared" si="48"/>
        <v>25.000499999999999</v>
      </c>
      <c r="J322" s="152"/>
      <c r="K322" s="46"/>
      <c r="L322" s="46"/>
      <c r="M322" s="46"/>
      <c r="N322" s="46"/>
      <c r="O322" s="46"/>
    </row>
    <row r="323" spans="1:15" ht="27.6" customHeight="1" x14ac:dyDescent="0.25">
      <c r="A323" s="376">
        <v>3</v>
      </c>
      <c r="B323" s="377"/>
      <c r="C323" s="378"/>
      <c r="D323" s="49" t="s">
        <v>17</v>
      </c>
      <c r="E323" s="57">
        <v>4000</v>
      </c>
      <c r="F323" s="57">
        <v>0</v>
      </c>
      <c r="G323" s="57">
        <f>E323</f>
        <v>4000</v>
      </c>
      <c r="H323" s="57">
        <f>H329</f>
        <v>1000.02</v>
      </c>
      <c r="I323" s="257">
        <f t="shared" si="48"/>
        <v>25.000499999999999</v>
      </c>
    </row>
    <row r="324" spans="1:15" ht="27.6" customHeight="1" x14ac:dyDescent="0.25">
      <c r="A324" s="382">
        <v>32</v>
      </c>
      <c r="B324" s="383"/>
      <c r="C324" s="384"/>
      <c r="D324" s="25" t="s">
        <v>27</v>
      </c>
      <c r="E324" s="53">
        <v>3000</v>
      </c>
      <c r="F324" s="53">
        <v>0</v>
      </c>
      <c r="G324" s="53">
        <v>0</v>
      </c>
      <c r="H324" s="53">
        <v>0</v>
      </c>
      <c r="I324" s="258" t="e">
        <f t="shared" si="48"/>
        <v>#DIV/0!</v>
      </c>
      <c r="J324" s="149">
        <v>960</v>
      </c>
      <c r="K324" s="150" t="e">
        <f>#REF!</f>
        <v>#REF!</v>
      </c>
      <c r="L324" s="150" t="e">
        <f>#REF!</f>
        <v>#REF!</v>
      </c>
      <c r="M324" s="150">
        <f>E324</f>
        <v>3000</v>
      </c>
      <c r="N324" s="150" t="e">
        <f>#REF!</f>
        <v>#REF!</v>
      </c>
      <c r="O324" s="150" t="e">
        <f>#REF!</f>
        <v>#REF!</v>
      </c>
    </row>
    <row r="325" spans="1:15" ht="27.6" hidden="1" customHeight="1" x14ac:dyDescent="0.25">
      <c r="A325" s="385">
        <v>323</v>
      </c>
      <c r="B325" s="386"/>
      <c r="C325" s="387"/>
      <c r="D325" s="50" t="s">
        <v>49</v>
      </c>
      <c r="E325" s="51">
        <v>2500</v>
      </c>
      <c r="F325" s="51"/>
      <c r="G325" s="51">
        <v>0</v>
      </c>
      <c r="H325" s="51">
        <v>0</v>
      </c>
      <c r="I325" s="252" t="e">
        <f t="shared" si="48"/>
        <v>#DIV/0!</v>
      </c>
    </row>
    <row r="326" spans="1:15" ht="27.6" hidden="1" customHeight="1" x14ac:dyDescent="0.25">
      <c r="A326" s="388">
        <v>3239</v>
      </c>
      <c r="B326" s="389"/>
      <c r="C326" s="390"/>
      <c r="D326" s="50" t="s">
        <v>57</v>
      </c>
      <c r="E326" s="51">
        <v>2500</v>
      </c>
      <c r="F326" s="51"/>
      <c r="G326" s="51">
        <v>0</v>
      </c>
      <c r="H326" s="51">
        <v>0</v>
      </c>
      <c r="I326" s="252" t="e">
        <f t="shared" si="48"/>
        <v>#DIV/0!</v>
      </c>
    </row>
    <row r="327" spans="1:15" ht="27.6" hidden="1" customHeight="1" x14ac:dyDescent="0.25">
      <c r="A327" s="385">
        <v>329</v>
      </c>
      <c r="B327" s="386"/>
      <c r="C327" s="387"/>
      <c r="D327" s="50" t="s">
        <v>58</v>
      </c>
      <c r="E327" s="51">
        <v>500</v>
      </c>
      <c r="F327" s="51"/>
      <c r="G327" s="51">
        <v>0</v>
      </c>
      <c r="H327" s="51">
        <v>0</v>
      </c>
      <c r="I327" s="252" t="e">
        <f t="shared" si="48"/>
        <v>#DIV/0!</v>
      </c>
    </row>
    <row r="328" spans="1:15" ht="27.6" hidden="1" customHeight="1" x14ac:dyDescent="0.25">
      <c r="A328" s="388">
        <v>3299</v>
      </c>
      <c r="B328" s="389"/>
      <c r="C328" s="390"/>
      <c r="D328" s="50" t="s">
        <v>58</v>
      </c>
      <c r="E328" s="51">
        <v>500</v>
      </c>
      <c r="F328" s="51"/>
      <c r="G328" s="51">
        <v>0</v>
      </c>
      <c r="H328" s="51">
        <v>0</v>
      </c>
      <c r="I328" s="252" t="e">
        <f t="shared" si="48"/>
        <v>#DIV/0!</v>
      </c>
    </row>
    <row r="329" spans="1:15" ht="27.6" customHeight="1" x14ac:dyDescent="0.25">
      <c r="A329" s="382">
        <v>38</v>
      </c>
      <c r="B329" s="383"/>
      <c r="C329" s="384"/>
      <c r="D329" s="25" t="s">
        <v>161</v>
      </c>
      <c r="E329" s="53">
        <v>1000</v>
      </c>
      <c r="F329" s="53">
        <v>0</v>
      </c>
      <c r="G329" s="53">
        <f>G330</f>
        <v>4000</v>
      </c>
      <c r="H329" s="53">
        <f>H330</f>
        <v>1000.02</v>
      </c>
      <c r="I329" s="258">
        <f t="shared" si="48"/>
        <v>25.000499999999999</v>
      </c>
      <c r="J329" s="241">
        <v>980</v>
      </c>
      <c r="K329" s="139" t="e">
        <f>#REF!</f>
        <v>#REF!</v>
      </c>
      <c r="L329" s="139" t="e">
        <f>#REF!</f>
        <v>#REF!</v>
      </c>
      <c r="M329" s="139">
        <f>E329</f>
        <v>1000</v>
      </c>
      <c r="N329" s="139" t="e">
        <f>#REF!</f>
        <v>#REF!</v>
      </c>
      <c r="O329" s="139" t="e">
        <f>#REF!</f>
        <v>#REF!</v>
      </c>
    </row>
    <row r="330" spans="1:15" ht="27.6" hidden="1" customHeight="1" x14ac:dyDescent="0.25">
      <c r="A330" s="385">
        <v>381</v>
      </c>
      <c r="B330" s="386"/>
      <c r="C330" s="387"/>
      <c r="D330" s="50" t="s">
        <v>120</v>
      </c>
      <c r="E330" s="51">
        <v>1000</v>
      </c>
      <c r="F330" s="51"/>
      <c r="G330" s="51">
        <v>4000</v>
      </c>
      <c r="H330" s="51">
        <f>H331</f>
        <v>1000.02</v>
      </c>
      <c r="I330" s="252">
        <f t="shared" si="48"/>
        <v>25.000499999999999</v>
      </c>
    </row>
    <row r="331" spans="1:15" ht="27.6" hidden="1" customHeight="1" x14ac:dyDescent="0.25">
      <c r="A331" s="388">
        <v>3812</v>
      </c>
      <c r="B331" s="389"/>
      <c r="C331" s="390"/>
      <c r="D331" s="50" t="s">
        <v>166</v>
      </c>
      <c r="E331" s="51">
        <v>1000</v>
      </c>
      <c r="F331" s="51"/>
      <c r="G331" s="51">
        <v>4000</v>
      </c>
      <c r="H331" s="51">
        <v>1000.02</v>
      </c>
      <c r="I331" s="252">
        <f t="shared" si="48"/>
        <v>25.000499999999999</v>
      </c>
    </row>
    <row r="332" spans="1:15" ht="70.150000000000006" customHeight="1" x14ac:dyDescent="0.25">
      <c r="A332" s="391" t="s">
        <v>259</v>
      </c>
      <c r="B332" s="392"/>
      <c r="C332" s="393"/>
      <c r="D332" s="129" t="s">
        <v>260</v>
      </c>
      <c r="E332" s="57">
        <v>0</v>
      </c>
      <c r="F332" s="57">
        <v>0</v>
      </c>
      <c r="G332" s="57">
        <f>E332</f>
        <v>0</v>
      </c>
      <c r="H332" s="57">
        <f>H333</f>
        <v>10412.41</v>
      </c>
      <c r="I332" s="257" t="e">
        <f t="shared" si="48"/>
        <v>#DIV/0!</v>
      </c>
    </row>
    <row r="333" spans="1:15" ht="27.6" customHeight="1" x14ac:dyDescent="0.25">
      <c r="A333" s="379" t="s">
        <v>257</v>
      </c>
      <c r="B333" s="380"/>
      <c r="C333" s="381"/>
      <c r="D333" s="26" t="s">
        <v>258</v>
      </c>
      <c r="E333" s="52">
        <v>0</v>
      </c>
      <c r="F333" s="52">
        <v>0</v>
      </c>
      <c r="G333" s="52">
        <f>E333</f>
        <v>0</v>
      </c>
      <c r="H333" s="52">
        <f>H334</f>
        <v>10412.41</v>
      </c>
      <c r="I333" s="251" t="e">
        <f t="shared" ref="I333:I345" si="52">H333/G333*100</f>
        <v>#DIV/0!</v>
      </c>
      <c r="J333" s="152"/>
      <c r="K333" s="46"/>
      <c r="L333" s="46"/>
      <c r="M333" s="46"/>
      <c r="N333" s="46"/>
      <c r="O333" s="46"/>
    </row>
    <row r="334" spans="1:15" ht="27.6" customHeight="1" x14ac:dyDescent="0.25">
      <c r="A334" s="376">
        <v>3</v>
      </c>
      <c r="B334" s="377"/>
      <c r="C334" s="378"/>
      <c r="D334" s="129" t="s">
        <v>17</v>
      </c>
      <c r="E334" s="57">
        <v>0</v>
      </c>
      <c r="F334" s="57">
        <v>0</v>
      </c>
      <c r="G334" s="57">
        <f>E334</f>
        <v>0</v>
      </c>
      <c r="H334" s="57">
        <f>H335+H343</f>
        <v>10412.41</v>
      </c>
      <c r="I334" s="257" t="e">
        <f t="shared" si="52"/>
        <v>#DIV/0!</v>
      </c>
    </row>
    <row r="335" spans="1:15" ht="27.6" customHeight="1" x14ac:dyDescent="0.25">
      <c r="A335" s="382">
        <v>32</v>
      </c>
      <c r="B335" s="383"/>
      <c r="C335" s="384"/>
      <c r="D335" s="25" t="s">
        <v>27</v>
      </c>
      <c r="E335" s="53">
        <v>0</v>
      </c>
      <c r="F335" s="53">
        <v>0</v>
      </c>
      <c r="G335" s="53">
        <v>0</v>
      </c>
      <c r="H335" s="53">
        <f>H336+H339</f>
        <v>8583.91</v>
      </c>
      <c r="I335" s="258" t="e">
        <f t="shared" si="52"/>
        <v>#DIV/0!</v>
      </c>
      <c r="J335" s="149">
        <v>960</v>
      </c>
      <c r="K335" s="150" t="e">
        <f>#REF!</f>
        <v>#REF!</v>
      </c>
      <c r="L335" s="150" t="e">
        <f>#REF!</f>
        <v>#REF!</v>
      </c>
      <c r="M335" s="150">
        <f>E335</f>
        <v>0</v>
      </c>
      <c r="N335" s="150" t="e">
        <f>#REF!</f>
        <v>#REF!</v>
      </c>
      <c r="O335" s="150" t="e">
        <f>#REF!</f>
        <v>#REF!</v>
      </c>
    </row>
    <row r="336" spans="1:15" ht="27.6" hidden="1" customHeight="1" x14ac:dyDescent="0.25">
      <c r="A336" s="385">
        <v>322</v>
      </c>
      <c r="B336" s="386"/>
      <c r="C336" s="387"/>
      <c r="D336" s="130" t="s">
        <v>44</v>
      </c>
      <c r="E336" s="51">
        <v>0</v>
      </c>
      <c r="F336" s="51"/>
      <c r="G336" s="51">
        <v>0</v>
      </c>
      <c r="H336" s="51">
        <f>SUM(H337:H338)</f>
        <v>4225.32</v>
      </c>
      <c r="I336" s="252" t="e">
        <f t="shared" si="52"/>
        <v>#DIV/0!</v>
      </c>
    </row>
    <row r="337" spans="1:15" ht="27.6" hidden="1" customHeight="1" x14ac:dyDescent="0.25">
      <c r="A337" s="388">
        <v>3221</v>
      </c>
      <c r="B337" s="389"/>
      <c r="C337" s="390"/>
      <c r="D337" s="130" t="s">
        <v>45</v>
      </c>
      <c r="E337" s="51">
        <v>0</v>
      </c>
      <c r="F337" s="51"/>
      <c r="G337" s="51">
        <v>0</v>
      </c>
      <c r="H337" s="51">
        <v>3159</v>
      </c>
      <c r="I337" s="252" t="e">
        <f t="shared" si="52"/>
        <v>#DIV/0!</v>
      </c>
    </row>
    <row r="338" spans="1:15" ht="27.6" hidden="1" customHeight="1" x14ac:dyDescent="0.25">
      <c r="A338" s="388">
        <v>3224</v>
      </c>
      <c r="B338" s="389"/>
      <c r="C338" s="390"/>
      <c r="D338" s="130" t="s">
        <v>68</v>
      </c>
      <c r="E338" s="51">
        <v>0</v>
      </c>
      <c r="F338" s="51"/>
      <c r="G338" s="51">
        <v>0</v>
      </c>
      <c r="H338" s="51">
        <v>1066.32</v>
      </c>
      <c r="I338" s="252" t="e">
        <f t="shared" si="52"/>
        <v>#DIV/0!</v>
      </c>
    </row>
    <row r="339" spans="1:15" ht="27.6" hidden="1" customHeight="1" x14ac:dyDescent="0.25">
      <c r="A339" s="385">
        <v>323</v>
      </c>
      <c r="B339" s="386"/>
      <c r="C339" s="387"/>
      <c r="D339" s="130" t="s">
        <v>49</v>
      </c>
      <c r="E339" s="51">
        <v>0</v>
      </c>
      <c r="F339" s="51"/>
      <c r="G339" s="51">
        <v>0</v>
      </c>
      <c r="H339" s="51">
        <f>H340+H341</f>
        <v>4358.59</v>
      </c>
      <c r="I339" s="252" t="e">
        <f t="shared" si="52"/>
        <v>#DIV/0!</v>
      </c>
    </row>
    <row r="340" spans="1:15" ht="27.6" hidden="1" customHeight="1" x14ac:dyDescent="0.25">
      <c r="A340" s="388">
        <v>3232</v>
      </c>
      <c r="B340" s="389"/>
      <c r="C340" s="390"/>
      <c r="D340" s="130" t="s">
        <v>70</v>
      </c>
      <c r="E340" s="51">
        <v>0</v>
      </c>
      <c r="F340" s="51"/>
      <c r="G340" s="51">
        <v>0</v>
      </c>
      <c r="H340" s="51">
        <v>2437.5</v>
      </c>
      <c r="I340" s="252" t="e">
        <f t="shared" si="52"/>
        <v>#DIV/0!</v>
      </c>
    </row>
    <row r="341" spans="1:15" ht="27.6" hidden="1" customHeight="1" x14ac:dyDescent="0.25">
      <c r="A341" s="388">
        <v>3233</v>
      </c>
      <c r="B341" s="389"/>
      <c r="C341" s="390"/>
      <c r="D341" s="130" t="s">
        <v>51</v>
      </c>
      <c r="E341" s="51">
        <v>0</v>
      </c>
      <c r="F341" s="51"/>
      <c r="G341" s="51">
        <v>0</v>
      </c>
      <c r="H341" s="51">
        <v>1921.09</v>
      </c>
      <c r="I341" s="252" t="e">
        <f t="shared" si="52"/>
        <v>#DIV/0!</v>
      </c>
    </row>
    <row r="342" spans="1:15" ht="40.5" customHeight="1" x14ac:dyDescent="0.25">
      <c r="A342" s="385">
        <v>4</v>
      </c>
      <c r="B342" s="386"/>
      <c r="C342" s="387"/>
      <c r="D342" s="129" t="s">
        <v>19</v>
      </c>
      <c r="E342" s="51">
        <v>0</v>
      </c>
      <c r="F342" s="51"/>
      <c r="G342" s="51">
        <v>0</v>
      </c>
      <c r="H342" s="51">
        <f>H343</f>
        <v>1828.5</v>
      </c>
      <c r="I342" s="252" t="e">
        <f t="shared" si="52"/>
        <v>#DIV/0!</v>
      </c>
    </row>
    <row r="343" spans="1:15" ht="50.25" customHeight="1" x14ac:dyDescent="0.25">
      <c r="A343" s="382">
        <v>42</v>
      </c>
      <c r="B343" s="383"/>
      <c r="C343" s="384"/>
      <c r="D343" s="25" t="s">
        <v>127</v>
      </c>
      <c r="E343" s="53">
        <v>0</v>
      </c>
      <c r="F343" s="53">
        <v>0</v>
      </c>
      <c r="G343" s="53">
        <v>0</v>
      </c>
      <c r="H343" s="53">
        <f>H344</f>
        <v>1828.5</v>
      </c>
      <c r="I343" s="258" t="e">
        <f t="shared" si="52"/>
        <v>#DIV/0!</v>
      </c>
      <c r="J343" s="241">
        <v>980</v>
      </c>
      <c r="K343" s="139" t="e">
        <f>#REF!</f>
        <v>#REF!</v>
      </c>
      <c r="L343" s="139" t="e">
        <f>#REF!</f>
        <v>#REF!</v>
      </c>
      <c r="M343" s="139">
        <f>E343</f>
        <v>0</v>
      </c>
      <c r="N343" s="139" t="e">
        <f>#REF!</f>
        <v>#REF!</v>
      </c>
      <c r="O343" s="139" t="e">
        <f>#REF!</f>
        <v>#REF!</v>
      </c>
    </row>
    <row r="344" spans="1:15" ht="27.6" hidden="1" customHeight="1" x14ac:dyDescent="0.25">
      <c r="A344" s="385">
        <v>422</v>
      </c>
      <c r="B344" s="386"/>
      <c r="C344" s="387"/>
      <c r="D344" s="130" t="s">
        <v>130</v>
      </c>
      <c r="E344" s="51">
        <v>0</v>
      </c>
      <c r="F344" s="51"/>
      <c r="G344" s="51">
        <v>0</v>
      </c>
      <c r="H344" s="51">
        <f>H345</f>
        <v>1828.5</v>
      </c>
      <c r="I344" s="252" t="e">
        <f t="shared" si="52"/>
        <v>#DIV/0!</v>
      </c>
    </row>
    <row r="345" spans="1:15" ht="27.6" hidden="1" customHeight="1" x14ac:dyDescent="0.25">
      <c r="A345" s="388">
        <v>4221</v>
      </c>
      <c r="B345" s="389"/>
      <c r="C345" s="390"/>
      <c r="D345" s="130" t="s">
        <v>101</v>
      </c>
      <c r="E345" s="51">
        <v>0</v>
      </c>
      <c r="F345" s="51"/>
      <c r="G345" s="51">
        <v>0</v>
      </c>
      <c r="H345" s="51">
        <v>1828.5</v>
      </c>
      <c r="I345" s="252" t="e">
        <f t="shared" si="52"/>
        <v>#DIV/0!</v>
      </c>
    </row>
  </sheetData>
  <autoFilter ref="A11:I345" xr:uid="{00000000-0001-0000-0600-000000000000}">
    <filterColumn colId="0" showButton="0"/>
    <filterColumn colId="1" showButton="0"/>
  </autoFilter>
  <mergeCells count="335">
    <mergeCell ref="A44:C44"/>
    <mergeCell ref="A46:C46"/>
    <mergeCell ref="A47:C47"/>
    <mergeCell ref="A48:C48"/>
    <mergeCell ref="A1:G1"/>
    <mergeCell ref="A3:G3"/>
    <mergeCell ref="A11:C11"/>
    <mergeCell ref="A17:C17"/>
    <mergeCell ref="A18:C18"/>
    <mergeCell ref="A12:C12"/>
    <mergeCell ref="A13:C13"/>
    <mergeCell ref="A19:C19"/>
    <mergeCell ref="A15:C15"/>
    <mergeCell ref="A16:C16"/>
    <mergeCell ref="A20:C20"/>
    <mergeCell ref="A21:C21"/>
    <mergeCell ref="A22:C22"/>
    <mergeCell ref="A23:C23"/>
    <mergeCell ref="A24:C24"/>
    <mergeCell ref="A26:C26"/>
    <mergeCell ref="V42:X42"/>
    <mergeCell ref="A40:C40"/>
    <mergeCell ref="A41:C41"/>
    <mergeCell ref="A42:C42"/>
    <mergeCell ref="A43:C43"/>
    <mergeCell ref="A39:C39"/>
    <mergeCell ref="A25:C25"/>
    <mergeCell ref="A31:C31"/>
    <mergeCell ref="A32:C32"/>
    <mergeCell ref="V38:X38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67:C67"/>
    <mergeCell ref="A68:C68"/>
    <mergeCell ref="A63:C63"/>
    <mergeCell ref="A64:C64"/>
    <mergeCell ref="A65:C65"/>
    <mergeCell ref="A66:C66"/>
    <mergeCell ref="A59:C59"/>
    <mergeCell ref="A45:C45"/>
    <mergeCell ref="A49:C49"/>
    <mergeCell ref="A50:C50"/>
    <mergeCell ref="A51:C51"/>
    <mergeCell ref="A52:C52"/>
    <mergeCell ref="A53:C53"/>
    <mergeCell ref="A54:C54"/>
    <mergeCell ref="A56:C56"/>
    <mergeCell ref="A57:C57"/>
    <mergeCell ref="A58:C58"/>
    <mergeCell ref="A60:C60"/>
    <mergeCell ref="A61:C61"/>
    <mergeCell ref="A62:C62"/>
    <mergeCell ref="A70:C70"/>
    <mergeCell ref="A71:C71"/>
    <mergeCell ref="A72:C72"/>
    <mergeCell ref="A73:C73"/>
    <mergeCell ref="A74:C74"/>
    <mergeCell ref="A69:C69"/>
    <mergeCell ref="A107:C107"/>
    <mergeCell ref="A108:C108"/>
    <mergeCell ref="A109:C109"/>
    <mergeCell ref="A101:C101"/>
    <mergeCell ref="A102:C102"/>
    <mergeCell ref="A103:C103"/>
    <mergeCell ref="A104:C104"/>
    <mergeCell ref="A105:C105"/>
    <mergeCell ref="A100:C100"/>
    <mergeCell ref="A80:C80"/>
    <mergeCell ref="A81:C81"/>
    <mergeCell ref="A82:C82"/>
    <mergeCell ref="A83:C83"/>
    <mergeCell ref="A75:C75"/>
    <mergeCell ref="A76:C76"/>
    <mergeCell ref="A77:C77"/>
    <mergeCell ref="A78:C78"/>
    <mergeCell ref="A79:C79"/>
    <mergeCell ref="A89:C89"/>
    <mergeCell ref="A90:C90"/>
    <mergeCell ref="A91:C91"/>
    <mergeCell ref="A92:C92"/>
    <mergeCell ref="A93:C93"/>
    <mergeCell ref="A84:C84"/>
    <mergeCell ref="A85:C85"/>
    <mergeCell ref="A86:C86"/>
    <mergeCell ref="A87:C87"/>
    <mergeCell ref="A88:C88"/>
    <mergeCell ref="A115:C115"/>
    <mergeCell ref="A116:C116"/>
    <mergeCell ref="A117:C117"/>
    <mergeCell ref="A118:C118"/>
    <mergeCell ref="A94:C94"/>
    <mergeCell ref="A95:C95"/>
    <mergeCell ref="A110:C110"/>
    <mergeCell ref="A113:C113"/>
    <mergeCell ref="A114:C114"/>
    <mergeCell ref="A112:C112"/>
    <mergeCell ref="A96:C96"/>
    <mergeCell ref="A97:C97"/>
    <mergeCell ref="A98:C98"/>
    <mergeCell ref="A99:C99"/>
    <mergeCell ref="A106:C106"/>
    <mergeCell ref="A111:C111"/>
    <mergeCell ref="A119:C119"/>
    <mergeCell ref="A120:C120"/>
    <mergeCell ref="A121:C121"/>
    <mergeCell ref="A122:C122"/>
    <mergeCell ref="A133:C133"/>
    <mergeCell ref="A123:C123"/>
    <mergeCell ref="A124:C124"/>
    <mergeCell ref="A125:C125"/>
    <mergeCell ref="A126:C126"/>
    <mergeCell ref="A127:C127"/>
    <mergeCell ref="A128:C128"/>
    <mergeCell ref="A129:C129"/>
    <mergeCell ref="A132:C132"/>
    <mergeCell ref="A139:C139"/>
    <mergeCell ref="A140:C140"/>
    <mergeCell ref="A141:C141"/>
    <mergeCell ref="A142:C142"/>
    <mergeCell ref="A143:C143"/>
    <mergeCell ref="A134:C134"/>
    <mergeCell ref="A135:C135"/>
    <mergeCell ref="A136:C136"/>
    <mergeCell ref="A137:C137"/>
    <mergeCell ref="A138:C138"/>
    <mergeCell ref="A150:C150"/>
    <mergeCell ref="A151:C151"/>
    <mergeCell ref="A152:C152"/>
    <mergeCell ref="A153:C153"/>
    <mergeCell ref="A154:C154"/>
    <mergeCell ref="A144:C144"/>
    <mergeCell ref="A145:C145"/>
    <mergeCell ref="A147:C147"/>
    <mergeCell ref="A148:C148"/>
    <mergeCell ref="A149:C149"/>
    <mergeCell ref="A146:C146"/>
    <mergeCell ref="A160:C160"/>
    <mergeCell ref="A161:C161"/>
    <mergeCell ref="A162:C162"/>
    <mergeCell ref="A163:C163"/>
    <mergeCell ref="A164:C164"/>
    <mergeCell ref="A155:C155"/>
    <mergeCell ref="A156:C156"/>
    <mergeCell ref="A157:C157"/>
    <mergeCell ref="A158:C158"/>
    <mergeCell ref="A159:C159"/>
    <mergeCell ref="A172:C172"/>
    <mergeCell ref="A173:C173"/>
    <mergeCell ref="A174:C174"/>
    <mergeCell ref="A175:C175"/>
    <mergeCell ref="A176:C176"/>
    <mergeCell ref="A165:C165"/>
    <mergeCell ref="A166:C166"/>
    <mergeCell ref="A167:C167"/>
    <mergeCell ref="A168:C168"/>
    <mergeCell ref="A169:C169"/>
    <mergeCell ref="A170:C170"/>
    <mergeCell ref="A171:C171"/>
    <mergeCell ref="A182:C182"/>
    <mergeCell ref="A183:C183"/>
    <mergeCell ref="A184:C184"/>
    <mergeCell ref="A185:C185"/>
    <mergeCell ref="A186:C186"/>
    <mergeCell ref="A177:C177"/>
    <mergeCell ref="A178:C178"/>
    <mergeCell ref="A179:C179"/>
    <mergeCell ref="A180:C180"/>
    <mergeCell ref="A181:C181"/>
    <mergeCell ref="A195:C195"/>
    <mergeCell ref="A196:C196"/>
    <mergeCell ref="A192:C192"/>
    <mergeCell ref="A193:C193"/>
    <mergeCell ref="A194:C194"/>
    <mergeCell ref="A187:C187"/>
    <mergeCell ref="A188:C188"/>
    <mergeCell ref="A189:C189"/>
    <mergeCell ref="A190:C190"/>
    <mergeCell ref="A191:C191"/>
    <mergeCell ref="A202:C202"/>
    <mergeCell ref="A203:C203"/>
    <mergeCell ref="A204:C204"/>
    <mergeCell ref="A205:C205"/>
    <mergeCell ref="A206:C206"/>
    <mergeCell ref="A197:C197"/>
    <mergeCell ref="A198:C198"/>
    <mergeCell ref="A199:C199"/>
    <mergeCell ref="A200:C200"/>
    <mergeCell ref="A201:C201"/>
    <mergeCell ref="A212:C212"/>
    <mergeCell ref="A213:C213"/>
    <mergeCell ref="A214:C214"/>
    <mergeCell ref="A215:C215"/>
    <mergeCell ref="A216:C216"/>
    <mergeCell ref="A207:C207"/>
    <mergeCell ref="A208:C208"/>
    <mergeCell ref="A209:C209"/>
    <mergeCell ref="A210:C210"/>
    <mergeCell ref="A211:C211"/>
    <mergeCell ref="A250:C250"/>
    <mergeCell ref="A234:C234"/>
    <mergeCell ref="A235:C235"/>
    <mergeCell ref="A236:C236"/>
    <mergeCell ref="A237:C237"/>
    <mergeCell ref="A228:C228"/>
    <mergeCell ref="A229:C229"/>
    <mergeCell ref="A230:C230"/>
    <mergeCell ref="A232:C232"/>
    <mergeCell ref="A233:C233"/>
    <mergeCell ref="A239:C239"/>
    <mergeCell ref="A240:C240"/>
    <mergeCell ref="A248:C248"/>
    <mergeCell ref="A249:C249"/>
    <mergeCell ref="A241:C241"/>
    <mergeCell ref="A242:C242"/>
    <mergeCell ref="A247:C247"/>
    <mergeCell ref="A246:C246"/>
    <mergeCell ref="A243:C243"/>
    <mergeCell ref="A244:C244"/>
    <mergeCell ref="A245:C245"/>
    <mergeCell ref="A231:C231"/>
    <mergeCell ref="A238:C238"/>
    <mergeCell ref="A251:C251"/>
    <mergeCell ref="A252:C252"/>
    <mergeCell ref="A253:C253"/>
    <mergeCell ref="A254:C254"/>
    <mergeCell ref="A257:C257"/>
    <mergeCell ref="A276:C276"/>
    <mergeCell ref="A277:C277"/>
    <mergeCell ref="A278:C278"/>
    <mergeCell ref="A255:C255"/>
    <mergeCell ref="A263:C263"/>
    <mergeCell ref="A264:C264"/>
    <mergeCell ref="A265:C265"/>
    <mergeCell ref="A266:C266"/>
    <mergeCell ref="A267:C267"/>
    <mergeCell ref="A258:C258"/>
    <mergeCell ref="A259:C259"/>
    <mergeCell ref="A260:C260"/>
    <mergeCell ref="A261:C261"/>
    <mergeCell ref="A262:C262"/>
    <mergeCell ref="A273:C273"/>
    <mergeCell ref="A274:C274"/>
    <mergeCell ref="A275:C275"/>
    <mergeCell ref="A256:C256"/>
    <mergeCell ref="A281:C281"/>
    <mergeCell ref="A282:C282"/>
    <mergeCell ref="A268:C268"/>
    <mergeCell ref="A269:C269"/>
    <mergeCell ref="A270:C270"/>
    <mergeCell ref="A271:C271"/>
    <mergeCell ref="A272:C272"/>
    <mergeCell ref="A279:C279"/>
    <mergeCell ref="A280:C280"/>
    <mergeCell ref="A288:C288"/>
    <mergeCell ref="A289:C289"/>
    <mergeCell ref="A290:C290"/>
    <mergeCell ref="A292:C292"/>
    <mergeCell ref="A293:C293"/>
    <mergeCell ref="A291:C291"/>
    <mergeCell ref="A297:C297"/>
    <mergeCell ref="A283:C283"/>
    <mergeCell ref="A284:C284"/>
    <mergeCell ref="A285:C285"/>
    <mergeCell ref="A286:C286"/>
    <mergeCell ref="A287:C287"/>
    <mergeCell ref="A300:C300"/>
    <mergeCell ref="A301:C301"/>
    <mergeCell ref="A302:C302"/>
    <mergeCell ref="A303:C303"/>
    <mergeCell ref="A304:C304"/>
    <mergeCell ref="A294:C294"/>
    <mergeCell ref="A295:C295"/>
    <mergeCell ref="A296:C296"/>
    <mergeCell ref="A298:C298"/>
    <mergeCell ref="A299:C299"/>
    <mergeCell ref="A313:C313"/>
    <mergeCell ref="A314:C314"/>
    <mergeCell ref="A321:C321"/>
    <mergeCell ref="A322:C322"/>
    <mergeCell ref="A323:C323"/>
    <mergeCell ref="A305:C305"/>
    <mergeCell ref="A306:C306"/>
    <mergeCell ref="A310:C310"/>
    <mergeCell ref="A311:C311"/>
    <mergeCell ref="A312:C312"/>
    <mergeCell ref="A320:C320"/>
    <mergeCell ref="A309:C309"/>
    <mergeCell ref="A307:C307"/>
    <mergeCell ref="A308:C308"/>
    <mergeCell ref="A329:C329"/>
    <mergeCell ref="A330:C330"/>
    <mergeCell ref="A331:C331"/>
    <mergeCell ref="A315:C315"/>
    <mergeCell ref="A316:C316"/>
    <mergeCell ref="A324:C324"/>
    <mergeCell ref="A325:C325"/>
    <mergeCell ref="A326:C326"/>
    <mergeCell ref="A327:C327"/>
    <mergeCell ref="A328:C328"/>
    <mergeCell ref="A317:C317"/>
    <mergeCell ref="A318:C318"/>
    <mergeCell ref="A319:C319"/>
    <mergeCell ref="A345:C345"/>
    <mergeCell ref="A342:C342"/>
    <mergeCell ref="A337:C337"/>
    <mergeCell ref="A338:C338"/>
    <mergeCell ref="A339:C339"/>
    <mergeCell ref="A343:C343"/>
    <mergeCell ref="A344:C344"/>
    <mergeCell ref="A332:C332"/>
    <mergeCell ref="A333:C333"/>
    <mergeCell ref="A334:C334"/>
    <mergeCell ref="A335:C335"/>
    <mergeCell ref="A336:C336"/>
    <mergeCell ref="A340:C340"/>
    <mergeCell ref="A341:C341"/>
    <mergeCell ref="A224:C224"/>
    <mergeCell ref="A225:C225"/>
    <mergeCell ref="A226:C226"/>
    <mergeCell ref="A227:C227"/>
    <mergeCell ref="A217:C217"/>
    <mergeCell ref="A218:C218"/>
    <mergeCell ref="A219:C219"/>
    <mergeCell ref="A220:C220"/>
    <mergeCell ref="A221:C221"/>
    <mergeCell ref="A223:C223"/>
    <mergeCell ref="A222:C222"/>
  </mergeCells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Lea</cp:lastModifiedBy>
  <cp:lastPrinted>2024-10-09T05:58:08Z</cp:lastPrinted>
  <dcterms:created xsi:type="dcterms:W3CDTF">2022-08-12T12:51:27Z</dcterms:created>
  <dcterms:modified xsi:type="dcterms:W3CDTF">2026-04-01T05:17:31Z</dcterms:modified>
</cp:coreProperties>
</file>