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ea\Desktop\Lea\FINANCIJSKI PLAN\FINANCIJSKI PLAN 2026\"/>
    </mc:Choice>
  </mc:AlternateContent>
  <xr:revisionPtr revIDLastSave="0" documentId="8_{D36112FC-B1B1-4BBB-9A09-596D03705335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SAŽETAK" sheetId="1" r:id="rId1"/>
    <sheet name=" Račun prihoda i rashoda" sheetId="3" r:id="rId2"/>
    <sheet name="Prihodi i rashodi po izvorima" sheetId="8" r:id="rId3"/>
    <sheet name="Rashodi prema funkcijskoj kl" sheetId="5" r:id="rId4"/>
    <sheet name="POSEBNI DIO" sheetId="7" r:id="rId5"/>
    <sheet name="Račun financiranja" sheetId="9" r:id="rId6"/>
    <sheet name="Račun financiranja po izvorima" sheetId="10" r:id="rId7"/>
  </sheets>
  <definedNames>
    <definedName name="_xlnm._FilterDatabase" localSheetId="4" hidden="1">'POSEBNI DIO'!$A$11:$I$498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7" l="1"/>
  <c r="J12" i="7" s="1"/>
  <c r="K13" i="7"/>
  <c r="K12" i="7" s="1"/>
  <c r="L13" i="7"/>
  <c r="L12" i="7" s="1"/>
  <c r="M13" i="7"/>
  <c r="M12" i="7" s="1"/>
  <c r="N13" i="7"/>
  <c r="N12" i="7" s="1"/>
  <c r="O13" i="7"/>
  <c r="O12" i="7" s="1"/>
  <c r="J56" i="7"/>
  <c r="K56" i="7"/>
  <c r="L56" i="7"/>
  <c r="M56" i="7"/>
  <c r="N56" i="7"/>
  <c r="O56" i="7"/>
  <c r="H60" i="7"/>
  <c r="H59" i="7" s="1"/>
  <c r="H58" i="7" s="1"/>
  <c r="H57" i="7" s="1"/>
  <c r="H56" i="7" s="1"/>
  <c r="H55" i="7" s="1"/>
  <c r="I60" i="7"/>
  <c r="I59" i="7" s="1"/>
  <c r="I58" i="7" s="1"/>
  <c r="I57" i="7" s="1"/>
  <c r="I56" i="7" s="1"/>
  <c r="I55" i="7" s="1"/>
  <c r="J60" i="7"/>
  <c r="K60" i="7"/>
  <c r="L60" i="7"/>
  <c r="M60" i="7"/>
  <c r="N60" i="7"/>
  <c r="O60" i="7"/>
  <c r="G59" i="7"/>
  <c r="G60" i="7"/>
  <c r="H176" i="7"/>
  <c r="H175" i="7" s="1"/>
  <c r="H174" i="7" s="1"/>
  <c r="H173" i="7" s="1"/>
  <c r="H172" i="7" s="1"/>
  <c r="N172" i="7" s="1"/>
  <c r="I176" i="7"/>
  <c r="I175" i="7" s="1"/>
  <c r="I174" i="7" s="1"/>
  <c r="I173" i="7" s="1"/>
  <c r="I172" i="7" s="1"/>
  <c r="O172" i="7" s="1"/>
  <c r="G176" i="7"/>
  <c r="C19" i="8"/>
  <c r="B19" i="8"/>
  <c r="C16" i="8"/>
  <c r="B16" i="8"/>
  <c r="C13" i="8"/>
  <c r="C11" i="8"/>
  <c r="B11" i="8"/>
  <c r="B10" i="8"/>
  <c r="C32" i="8"/>
  <c r="B32" i="8"/>
  <c r="C41" i="8"/>
  <c r="B41" i="8"/>
  <c r="C38" i="8"/>
  <c r="B38" i="8"/>
  <c r="C35" i="8"/>
  <c r="C33" i="8"/>
  <c r="B33" i="8"/>
  <c r="D101" i="3"/>
  <c r="D100" i="3" s="1"/>
  <c r="D99" i="3" s="1"/>
  <c r="F85" i="3"/>
  <c r="G85" i="3"/>
  <c r="E85" i="3"/>
  <c r="F67" i="3"/>
  <c r="G67" i="3"/>
  <c r="E67" i="3"/>
  <c r="B24" i="8"/>
  <c r="C24" i="8"/>
  <c r="A24" i="8"/>
  <c r="M447" i="7"/>
  <c r="N447" i="7"/>
  <c r="O447" i="7"/>
  <c r="K447" i="7"/>
  <c r="F450" i="7"/>
  <c r="F449" i="7" s="1"/>
  <c r="F448" i="7" s="1"/>
  <c r="F447" i="7" s="1"/>
  <c r="L397" i="7"/>
  <c r="K397" i="7"/>
  <c r="I402" i="7"/>
  <c r="I400" i="7"/>
  <c r="H402" i="7"/>
  <c r="H400" i="7"/>
  <c r="G400" i="7"/>
  <c r="G402" i="7"/>
  <c r="D67" i="3"/>
  <c r="D85" i="3"/>
  <c r="G8" i="1"/>
  <c r="D66" i="3"/>
  <c r="D65" i="3"/>
  <c r="D61" i="3"/>
  <c r="D58" i="3"/>
  <c r="D57" i="3" s="1"/>
  <c r="D54" i="3"/>
  <c r="D55" i="3"/>
  <c r="D56" i="3"/>
  <c r="D60" i="3"/>
  <c r="D62" i="3"/>
  <c r="D68" i="3"/>
  <c r="D70" i="3"/>
  <c r="D71" i="3"/>
  <c r="D72" i="3"/>
  <c r="D73" i="3"/>
  <c r="D74" i="3"/>
  <c r="D75" i="3"/>
  <c r="D77" i="3"/>
  <c r="D78" i="3"/>
  <c r="D79" i="3"/>
  <c r="D80" i="3"/>
  <c r="D81" i="3"/>
  <c r="D82" i="3"/>
  <c r="D83" i="3"/>
  <c r="D84" i="3"/>
  <c r="D87" i="3"/>
  <c r="D86" i="3" s="1"/>
  <c r="D89" i="3"/>
  <c r="D90" i="3"/>
  <c r="D91" i="3"/>
  <c r="D92" i="3"/>
  <c r="D93" i="3"/>
  <c r="D94" i="3"/>
  <c r="D97" i="3"/>
  <c r="D98" i="3"/>
  <c r="D104" i="3"/>
  <c r="D105" i="3"/>
  <c r="D109" i="3"/>
  <c r="D110" i="3"/>
  <c r="D111" i="3"/>
  <c r="D112" i="3"/>
  <c r="D114" i="3"/>
  <c r="D113" i="3" s="1"/>
  <c r="D116" i="3"/>
  <c r="D115" i="3" s="1"/>
  <c r="D119" i="3"/>
  <c r="D120" i="3"/>
  <c r="D39" i="3"/>
  <c r="D38" i="3" s="1"/>
  <c r="D13" i="3"/>
  <c r="D15" i="3"/>
  <c r="D18" i="3"/>
  <c r="D21" i="3"/>
  <c r="D23" i="3"/>
  <c r="D28" i="3"/>
  <c r="D27" i="3" s="1"/>
  <c r="D31" i="3"/>
  <c r="D30" i="3" s="1"/>
  <c r="D33" i="3"/>
  <c r="D34" i="3"/>
  <c r="D36" i="3"/>
  <c r="D44" i="3"/>
  <c r="D43" i="3" s="1"/>
  <c r="D42" i="3" s="1"/>
  <c r="C47" i="8"/>
  <c r="F196" i="7"/>
  <c r="F195" i="7" s="1"/>
  <c r="F194" i="7" s="1"/>
  <c r="F193" i="7" s="1"/>
  <c r="F183" i="7"/>
  <c r="F182" i="7" s="1"/>
  <c r="F181" i="7" s="1"/>
  <c r="F180" i="7" s="1"/>
  <c r="F179" i="7" s="1"/>
  <c r="F161" i="7"/>
  <c r="F163" i="7"/>
  <c r="F165" i="7"/>
  <c r="F168" i="7"/>
  <c r="F167" i="7" s="1"/>
  <c r="F128" i="7"/>
  <c r="F130" i="7"/>
  <c r="F132" i="7"/>
  <c r="F135" i="7"/>
  <c r="F134" i="7" s="1"/>
  <c r="F112" i="7"/>
  <c r="F114" i="7"/>
  <c r="F116" i="7"/>
  <c r="F120" i="3"/>
  <c r="G120" i="3"/>
  <c r="E120" i="3"/>
  <c r="F119" i="3"/>
  <c r="G119" i="3"/>
  <c r="F116" i="3"/>
  <c r="F115" i="3" s="1"/>
  <c r="G116" i="3"/>
  <c r="G115" i="3" s="1"/>
  <c r="E116" i="3"/>
  <c r="E115" i="3" s="1"/>
  <c r="F114" i="3"/>
  <c r="F113" i="3" s="1"/>
  <c r="G114" i="3"/>
  <c r="G113" i="3" s="1"/>
  <c r="E114" i="3"/>
  <c r="E113" i="3" s="1"/>
  <c r="F112" i="3"/>
  <c r="G112" i="3"/>
  <c r="E112" i="3"/>
  <c r="F111" i="3"/>
  <c r="G111" i="3"/>
  <c r="E111" i="3"/>
  <c r="F110" i="3"/>
  <c r="G110" i="3"/>
  <c r="E110" i="3"/>
  <c r="F109" i="3"/>
  <c r="G109" i="3"/>
  <c r="E109" i="3"/>
  <c r="F105" i="3"/>
  <c r="G105" i="3"/>
  <c r="E105" i="3"/>
  <c r="F104" i="3"/>
  <c r="G104" i="3"/>
  <c r="E104" i="3"/>
  <c r="F101" i="3"/>
  <c r="F100" i="3" s="1"/>
  <c r="F99" i="3" s="1"/>
  <c r="G101" i="3"/>
  <c r="G100" i="3" s="1"/>
  <c r="G99" i="3" s="1"/>
  <c r="E101" i="3"/>
  <c r="E100" i="3" s="1"/>
  <c r="E99" i="3" s="1"/>
  <c r="F98" i="3"/>
  <c r="G98" i="3"/>
  <c r="E98" i="3"/>
  <c r="F97" i="3"/>
  <c r="G97" i="3"/>
  <c r="E97" i="3"/>
  <c r="F94" i="3"/>
  <c r="G94" i="3"/>
  <c r="E94" i="3"/>
  <c r="F93" i="3"/>
  <c r="G93" i="3"/>
  <c r="E93" i="3"/>
  <c r="F92" i="3"/>
  <c r="G92" i="3"/>
  <c r="E92" i="3"/>
  <c r="F91" i="3"/>
  <c r="G91" i="3"/>
  <c r="E91" i="3"/>
  <c r="F90" i="3"/>
  <c r="G90" i="3"/>
  <c r="E90" i="3"/>
  <c r="F89" i="3"/>
  <c r="G89" i="3"/>
  <c r="E89" i="3"/>
  <c r="F87" i="3"/>
  <c r="F86" i="3" s="1"/>
  <c r="G87" i="3"/>
  <c r="G86" i="3" s="1"/>
  <c r="E87" i="3"/>
  <c r="E86" i="3" s="1"/>
  <c r="F84" i="3"/>
  <c r="G84" i="3"/>
  <c r="E84" i="3"/>
  <c r="F83" i="3"/>
  <c r="G83" i="3"/>
  <c r="E83" i="3"/>
  <c r="F82" i="3"/>
  <c r="G82" i="3"/>
  <c r="E82" i="3"/>
  <c r="F81" i="3"/>
  <c r="G81" i="3"/>
  <c r="E81" i="3"/>
  <c r="F80" i="3"/>
  <c r="G80" i="3"/>
  <c r="E80" i="3"/>
  <c r="F79" i="3"/>
  <c r="G79" i="3"/>
  <c r="E79" i="3"/>
  <c r="F78" i="3"/>
  <c r="G78" i="3"/>
  <c r="E78" i="3"/>
  <c r="F77" i="3"/>
  <c r="G77" i="3"/>
  <c r="E77" i="3"/>
  <c r="F75" i="3"/>
  <c r="G75" i="3"/>
  <c r="E75" i="3"/>
  <c r="F74" i="3"/>
  <c r="G74" i="3"/>
  <c r="E74" i="3"/>
  <c r="F73" i="3"/>
  <c r="G73" i="3"/>
  <c r="E73" i="3"/>
  <c r="F72" i="3"/>
  <c r="G72" i="3"/>
  <c r="E72" i="3"/>
  <c r="F71" i="3"/>
  <c r="G71" i="3"/>
  <c r="E71" i="3"/>
  <c r="F70" i="3"/>
  <c r="G70" i="3"/>
  <c r="E70" i="3"/>
  <c r="F68" i="3"/>
  <c r="G68" i="3"/>
  <c r="E68" i="3"/>
  <c r="F66" i="3"/>
  <c r="G66" i="3"/>
  <c r="E66" i="3"/>
  <c r="F65" i="3"/>
  <c r="G65" i="3"/>
  <c r="E65" i="3"/>
  <c r="F62" i="3"/>
  <c r="G62" i="3"/>
  <c r="E62" i="3"/>
  <c r="F61" i="3"/>
  <c r="G61" i="3"/>
  <c r="E61" i="3"/>
  <c r="F60" i="3"/>
  <c r="G60" i="3"/>
  <c r="E60" i="3"/>
  <c r="F58" i="3"/>
  <c r="F57" i="3" s="1"/>
  <c r="G58" i="3"/>
  <c r="G57" i="3" s="1"/>
  <c r="E58" i="3"/>
  <c r="E57" i="3" s="1"/>
  <c r="F56" i="3"/>
  <c r="G56" i="3"/>
  <c r="E56" i="3"/>
  <c r="F55" i="3"/>
  <c r="G55" i="3"/>
  <c r="E55" i="3"/>
  <c r="F54" i="3"/>
  <c r="G54" i="3"/>
  <c r="E54" i="3"/>
  <c r="E15" i="8"/>
  <c r="E37" i="8" s="1"/>
  <c r="F15" i="8"/>
  <c r="F37" i="8" s="1"/>
  <c r="L493" i="7"/>
  <c r="K493" i="7"/>
  <c r="L471" i="7"/>
  <c r="L5" i="7" s="1"/>
  <c r="M471" i="7"/>
  <c r="M5" i="7" s="1"/>
  <c r="N471" i="7"/>
  <c r="N5" i="7" s="1"/>
  <c r="O471" i="7"/>
  <c r="O5" i="7" s="1"/>
  <c r="L467" i="7"/>
  <c r="L453" i="7"/>
  <c r="K453" i="7"/>
  <c r="M441" i="7"/>
  <c r="N441" i="7"/>
  <c r="O441" i="7"/>
  <c r="K441" i="7"/>
  <c r="L435" i="7"/>
  <c r="K435" i="7"/>
  <c r="L429" i="7"/>
  <c r="K429" i="7"/>
  <c r="L421" i="7"/>
  <c r="K421" i="7"/>
  <c r="L413" i="7"/>
  <c r="K413" i="7"/>
  <c r="L405" i="7"/>
  <c r="K405" i="7"/>
  <c r="L357" i="7"/>
  <c r="N357" i="7"/>
  <c r="O357" i="7"/>
  <c r="L340" i="7"/>
  <c r="L334" i="7"/>
  <c r="L250" i="7"/>
  <c r="L201" i="7"/>
  <c r="K193" i="7"/>
  <c r="L186" i="7"/>
  <c r="K186" i="7"/>
  <c r="L172" i="7"/>
  <c r="L141" i="7"/>
  <c r="K141" i="7"/>
  <c r="K125" i="7"/>
  <c r="L95" i="7"/>
  <c r="M95" i="7"/>
  <c r="N95" i="7"/>
  <c r="O95" i="7"/>
  <c r="L89" i="7"/>
  <c r="L82" i="7"/>
  <c r="M82" i="7"/>
  <c r="N82" i="7"/>
  <c r="O82" i="7"/>
  <c r="L76" i="7"/>
  <c r="M76" i="7"/>
  <c r="N76" i="7"/>
  <c r="O76" i="7"/>
  <c r="L71" i="7"/>
  <c r="K71" i="7"/>
  <c r="L65" i="7"/>
  <c r="K65" i="7"/>
  <c r="I74" i="7"/>
  <c r="I73" i="7" s="1"/>
  <c r="I72" i="7" s="1"/>
  <c r="I71" i="7" s="1"/>
  <c r="I70" i="7" s="1"/>
  <c r="H74" i="7"/>
  <c r="H73" i="7" s="1"/>
  <c r="H72" i="7" s="1"/>
  <c r="H71" i="7" s="1"/>
  <c r="H70" i="7" s="1"/>
  <c r="G74" i="7"/>
  <c r="G73" i="7" s="1"/>
  <c r="G72" i="7" s="1"/>
  <c r="G71" i="7" s="1"/>
  <c r="G70" i="7" s="1"/>
  <c r="I68" i="7"/>
  <c r="I67" i="7" s="1"/>
  <c r="I66" i="7" s="1"/>
  <c r="I65" i="7" s="1"/>
  <c r="I64" i="7" s="1"/>
  <c r="H68" i="7"/>
  <c r="H67" i="7" s="1"/>
  <c r="H66" i="7" s="1"/>
  <c r="H65" i="7" s="1"/>
  <c r="H64" i="7" s="1"/>
  <c r="G68" i="7"/>
  <c r="G67" i="7" s="1"/>
  <c r="G66" i="7" s="1"/>
  <c r="G65" i="7" s="1"/>
  <c r="G64" i="7" s="1"/>
  <c r="I259" i="7"/>
  <c r="I252" i="7" s="1"/>
  <c r="I251" i="7" s="1"/>
  <c r="I250" i="7" s="1"/>
  <c r="I249" i="7" s="1"/>
  <c r="H259" i="7"/>
  <c r="H252" i="7" s="1"/>
  <c r="H251" i="7" s="1"/>
  <c r="H250" i="7" s="1"/>
  <c r="H249" i="7" s="1"/>
  <c r="G259" i="7"/>
  <c r="G252" i="7" s="1"/>
  <c r="G251" i="7" s="1"/>
  <c r="G250" i="7" s="1"/>
  <c r="G249" i="7" s="1"/>
  <c r="I189" i="7"/>
  <c r="I188" i="7" s="1"/>
  <c r="I187" i="7" s="1"/>
  <c r="I186" i="7" s="1"/>
  <c r="I185" i="7" s="1"/>
  <c r="H189" i="7"/>
  <c r="H188" i="7" s="1"/>
  <c r="H187" i="7" s="1"/>
  <c r="H186" i="7" s="1"/>
  <c r="G189" i="7"/>
  <c r="G188" i="7" s="1"/>
  <c r="G187" i="7" s="1"/>
  <c r="G186" i="7" s="1"/>
  <c r="G185" i="7" s="1"/>
  <c r="G175" i="7"/>
  <c r="G174" i="7" s="1"/>
  <c r="G173" i="7" s="1"/>
  <c r="G172" i="7" s="1"/>
  <c r="M172" i="7" s="1"/>
  <c r="I183" i="7"/>
  <c r="I182" i="7" s="1"/>
  <c r="I181" i="7" s="1"/>
  <c r="I180" i="7" s="1"/>
  <c r="I179" i="7" s="1"/>
  <c r="O179" i="7" s="1"/>
  <c r="H183" i="7"/>
  <c r="H182" i="7" s="1"/>
  <c r="H181" i="7" s="1"/>
  <c r="H180" i="7" s="1"/>
  <c r="H179" i="7" s="1"/>
  <c r="N179" i="7" s="1"/>
  <c r="G183" i="7"/>
  <c r="G182" i="7" s="1"/>
  <c r="G181" i="7" s="1"/>
  <c r="G180" i="7" s="1"/>
  <c r="G179" i="7" s="1"/>
  <c r="M179" i="7" s="1"/>
  <c r="I196" i="7"/>
  <c r="I195" i="7" s="1"/>
  <c r="I194" i="7" s="1"/>
  <c r="I193" i="7" s="1"/>
  <c r="I192" i="7" s="1"/>
  <c r="I191" i="7" s="1"/>
  <c r="H196" i="7"/>
  <c r="H195" i="7" s="1"/>
  <c r="H194" i="7" s="1"/>
  <c r="H193" i="7" s="1"/>
  <c r="H192" i="7" s="1"/>
  <c r="H191" i="7" s="1"/>
  <c r="G196" i="7"/>
  <c r="G195" i="7" s="1"/>
  <c r="G194" i="7" s="1"/>
  <c r="G193" i="7" s="1"/>
  <c r="G192" i="7" s="1"/>
  <c r="G191" i="7" s="1"/>
  <c r="I92" i="7"/>
  <c r="I91" i="7" s="1"/>
  <c r="I90" i="7" s="1"/>
  <c r="I89" i="7" s="1"/>
  <c r="I88" i="7" s="1"/>
  <c r="H92" i="7"/>
  <c r="H91" i="7" s="1"/>
  <c r="H90" i="7" s="1"/>
  <c r="H89" i="7" s="1"/>
  <c r="H88" i="7" s="1"/>
  <c r="G92" i="7"/>
  <c r="G91" i="7" s="1"/>
  <c r="G90" i="7" s="1"/>
  <c r="G89" i="7" s="1"/>
  <c r="G88" i="7" s="1"/>
  <c r="G58" i="7" l="1"/>
  <c r="G57" i="7" s="1"/>
  <c r="C10" i="8"/>
  <c r="L447" i="7"/>
  <c r="F446" i="7"/>
  <c r="G399" i="7"/>
  <c r="G398" i="7" s="1"/>
  <c r="G397" i="7" s="1"/>
  <c r="G396" i="7" s="1"/>
  <c r="I399" i="7"/>
  <c r="I398" i="7" s="1"/>
  <c r="I397" i="7" s="1"/>
  <c r="O397" i="7" s="1"/>
  <c r="H399" i="7"/>
  <c r="H398" i="7" s="1"/>
  <c r="H397" i="7" s="1"/>
  <c r="D59" i="3"/>
  <c r="D118" i="3"/>
  <c r="D117" i="3" s="1"/>
  <c r="D12" i="3"/>
  <c r="D11" i="3" s="1"/>
  <c r="D10" i="3" s="1"/>
  <c r="D53" i="3"/>
  <c r="D76" i="3"/>
  <c r="D88" i="3"/>
  <c r="D108" i="3"/>
  <c r="D107" i="3" s="1"/>
  <c r="D64" i="3"/>
  <c r="F160" i="7"/>
  <c r="F159" i="7" s="1"/>
  <c r="F158" i="7" s="1"/>
  <c r="D103" i="3"/>
  <c r="D102" i="3" s="1"/>
  <c r="D96" i="3"/>
  <c r="D95" i="3" s="1"/>
  <c r="D69" i="3"/>
  <c r="L179" i="7"/>
  <c r="F171" i="7"/>
  <c r="L193" i="7"/>
  <c r="F192" i="7"/>
  <c r="F191" i="7" s="1"/>
  <c r="L9" i="7"/>
  <c r="F69" i="3"/>
  <c r="G108" i="3"/>
  <c r="G107" i="3" s="1"/>
  <c r="E103" i="3"/>
  <c r="E102" i="3" s="1"/>
  <c r="F96" i="3"/>
  <c r="F95" i="3" s="1"/>
  <c r="G103" i="3"/>
  <c r="G102" i="3" s="1"/>
  <c r="G118" i="3"/>
  <c r="G117" i="3" s="1"/>
  <c r="F53" i="3"/>
  <c r="F59" i="3"/>
  <c r="G53" i="3"/>
  <c r="G59" i="3"/>
  <c r="E64" i="3"/>
  <c r="E69" i="3"/>
  <c r="F76" i="3"/>
  <c r="E88" i="3"/>
  <c r="E59" i="3"/>
  <c r="G64" i="3"/>
  <c r="F64" i="3"/>
  <c r="G69" i="3"/>
  <c r="E76" i="3"/>
  <c r="G88" i="3"/>
  <c r="F88" i="3"/>
  <c r="E96" i="3"/>
  <c r="E95" i="3" s="1"/>
  <c r="F103" i="3"/>
  <c r="F102" i="3" s="1"/>
  <c r="E108" i="3"/>
  <c r="E107" i="3" s="1"/>
  <c r="F118" i="3"/>
  <c r="F117" i="3" s="1"/>
  <c r="E53" i="3"/>
  <c r="G76" i="3"/>
  <c r="G96" i="3"/>
  <c r="G95" i="3" s="1"/>
  <c r="F108" i="3"/>
  <c r="F107" i="3" s="1"/>
  <c r="F106" i="3" s="1"/>
  <c r="I12" i="1" s="1"/>
  <c r="E32" i="3"/>
  <c r="E31" i="3" s="1"/>
  <c r="E30" i="3" s="1"/>
  <c r="G32" i="3"/>
  <c r="G31" i="3" s="1"/>
  <c r="G30" i="3" s="1"/>
  <c r="F32" i="3"/>
  <c r="F31" i="3" s="1"/>
  <c r="F30" i="3" s="1"/>
  <c r="G45" i="3"/>
  <c r="G44" i="3" s="1"/>
  <c r="G43" i="3" s="1"/>
  <c r="G42" i="3" s="1"/>
  <c r="F45" i="3"/>
  <c r="F44" i="3" s="1"/>
  <c r="F43" i="3" s="1"/>
  <c r="F42" i="3" s="1"/>
  <c r="D18" i="8"/>
  <c r="F18" i="8"/>
  <c r="E18" i="8"/>
  <c r="H185" i="7"/>
  <c r="N186" i="7"/>
  <c r="N71" i="7"/>
  <c r="O250" i="7"/>
  <c r="M65" i="7"/>
  <c r="O193" i="7"/>
  <c r="M71" i="7"/>
  <c r="M186" i="7"/>
  <c r="N193" i="7"/>
  <c r="N250" i="7"/>
  <c r="M89" i="7"/>
  <c r="O65" i="7"/>
  <c r="O89" i="7"/>
  <c r="M193" i="7"/>
  <c r="M250" i="7"/>
  <c r="N65" i="7"/>
  <c r="O71" i="7"/>
  <c r="N89" i="7"/>
  <c r="O186" i="7"/>
  <c r="H171" i="7"/>
  <c r="F41" i="3" s="1"/>
  <c r="G171" i="7"/>
  <c r="I171" i="7"/>
  <c r="G41" i="3" s="1"/>
  <c r="I155" i="7"/>
  <c r="I151" i="7"/>
  <c r="I148" i="7"/>
  <c r="I146" i="7"/>
  <c r="I144" i="7"/>
  <c r="H155" i="7"/>
  <c r="H151" i="7"/>
  <c r="H148" i="7"/>
  <c r="H146" i="7"/>
  <c r="H144" i="7"/>
  <c r="G144" i="7"/>
  <c r="G146" i="7"/>
  <c r="G148" i="7"/>
  <c r="G151" i="7"/>
  <c r="G155" i="7"/>
  <c r="I139" i="7"/>
  <c r="I135" i="7"/>
  <c r="I132" i="7"/>
  <c r="I130" i="7"/>
  <c r="I128" i="7"/>
  <c r="H139" i="7"/>
  <c r="H135" i="7"/>
  <c r="H132" i="7"/>
  <c r="H130" i="7"/>
  <c r="H128" i="7"/>
  <c r="G128" i="7"/>
  <c r="G130" i="7"/>
  <c r="G132" i="7"/>
  <c r="G135" i="7"/>
  <c r="G139" i="7"/>
  <c r="I123" i="7"/>
  <c r="I119" i="7"/>
  <c r="I116" i="7"/>
  <c r="I114" i="7"/>
  <c r="I112" i="7"/>
  <c r="H123" i="7"/>
  <c r="H119" i="7"/>
  <c r="H116" i="7"/>
  <c r="H114" i="7"/>
  <c r="H112" i="7"/>
  <c r="G119" i="7"/>
  <c r="G123" i="7"/>
  <c r="G112" i="7"/>
  <c r="G114" i="7"/>
  <c r="G116" i="7"/>
  <c r="I432" i="7"/>
  <c r="I431" i="7" s="1"/>
  <c r="I430" i="7" s="1"/>
  <c r="I429" i="7" s="1"/>
  <c r="H432" i="7"/>
  <c r="H431" i="7" s="1"/>
  <c r="H430" i="7" s="1"/>
  <c r="H429" i="7" s="1"/>
  <c r="G432" i="7"/>
  <c r="G431" i="7" s="1"/>
  <c r="G430" i="7" s="1"/>
  <c r="G429" i="7" s="1"/>
  <c r="I426" i="7"/>
  <c r="I424" i="7"/>
  <c r="H426" i="7"/>
  <c r="H424" i="7"/>
  <c r="G424" i="7"/>
  <c r="G426" i="7"/>
  <c r="I418" i="7"/>
  <c r="I416" i="7"/>
  <c r="H418" i="7"/>
  <c r="H416" i="7"/>
  <c r="G416" i="7"/>
  <c r="G418" i="7"/>
  <c r="I410" i="7"/>
  <c r="I408" i="7"/>
  <c r="H410" i="7"/>
  <c r="H408" i="7"/>
  <c r="G408" i="7"/>
  <c r="G410" i="7"/>
  <c r="I438" i="7"/>
  <c r="I437" i="7" s="1"/>
  <c r="I436" i="7" s="1"/>
  <c r="I435" i="7" s="1"/>
  <c r="H438" i="7"/>
  <c r="H437" i="7" s="1"/>
  <c r="H436" i="7" s="1"/>
  <c r="H435" i="7" s="1"/>
  <c r="G438" i="7"/>
  <c r="G437" i="7" s="1"/>
  <c r="G436" i="7" s="1"/>
  <c r="G435" i="7" s="1"/>
  <c r="F39" i="7"/>
  <c r="F31" i="7"/>
  <c r="F25" i="7"/>
  <c r="F20" i="7"/>
  <c r="F53" i="7"/>
  <c r="F51" i="7"/>
  <c r="I461" i="7"/>
  <c r="I459" i="7"/>
  <c r="I456" i="7"/>
  <c r="H461" i="7"/>
  <c r="H459" i="7"/>
  <c r="H456" i="7"/>
  <c r="G461" i="7"/>
  <c r="G459" i="7"/>
  <c r="G456" i="7"/>
  <c r="H265" i="7"/>
  <c r="H264" i="7" s="1"/>
  <c r="H263" i="7" s="1"/>
  <c r="H262" i="7" s="1"/>
  <c r="I265" i="7"/>
  <c r="I264" i="7" s="1"/>
  <c r="I263" i="7" s="1"/>
  <c r="I262" i="7" s="1"/>
  <c r="G265" i="7"/>
  <c r="G264" i="7" s="1"/>
  <c r="G263" i="7" s="1"/>
  <c r="G262" i="7" s="1"/>
  <c r="E119" i="3" l="1"/>
  <c r="E118" i="3" s="1"/>
  <c r="E117" i="3" s="1"/>
  <c r="G56" i="7"/>
  <c r="G55" i="7" s="1"/>
  <c r="E41" i="3"/>
  <c r="D12" i="8"/>
  <c r="D34" i="8" s="1"/>
  <c r="M397" i="7"/>
  <c r="I396" i="7"/>
  <c r="H396" i="7"/>
  <c r="N397" i="7"/>
  <c r="D52" i="3"/>
  <c r="D106" i="3"/>
  <c r="G12" i="1" s="1"/>
  <c r="E16" i="3"/>
  <c r="E15" i="3" s="1"/>
  <c r="G16" i="3"/>
  <c r="G15" i="3" s="1"/>
  <c r="F16" i="3"/>
  <c r="F15" i="3" s="1"/>
  <c r="D63" i="3"/>
  <c r="L158" i="7"/>
  <c r="F157" i="7"/>
  <c r="G52" i="3"/>
  <c r="E52" i="3"/>
  <c r="E106" i="3"/>
  <c r="H12" i="1" s="1"/>
  <c r="F63" i="3"/>
  <c r="F52" i="3"/>
  <c r="G106" i="3"/>
  <c r="J12" i="1" s="1"/>
  <c r="E63" i="3"/>
  <c r="G63" i="3"/>
  <c r="E39" i="8"/>
  <c r="F39" i="8"/>
  <c r="D39" i="8"/>
  <c r="L441" i="7"/>
  <c r="G434" i="7"/>
  <c r="D46" i="8" s="1"/>
  <c r="D24" i="8" s="1"/>
  <c r="M435" i="7"/>
  <c r="O367" i="7"/>
  <c r="H261" i="7"/>
  <c r="N262" i="7"/>
  <c r="N367" i="7"/>
  <c r="I434" i="7"/>
  <c r="F46" i="8" s="1"/>
  <c r="F24" i="8" s="1"/>
  <c r="O435" i="7"/>
  <c r="G428" i="7"/>
  <c r="M429" i="7"/>
  <c r="I261" i="7"/>
  <c r="O262" i="7"/>
  <c r="I428" i="7"/>
  <c r="O429" i="7"/>
  <c r="H434" i="7"/>
  <c r="E46" i="8" s="1"/>
  <c r="E24" i="8" s="1"/>
  <c r="N435" i="7"/>
  <c r="G261" i="7"/>
  <c r="M262" i="7"/>
  <c r="H428" i="7"/>
  <c r="N429" i="7"/>
  <c r="G143" i="7"/>
  <c r="I143" i="7"/>
  <c r="I150" i="7"/>
  <c r="G150" i="7"/>
  <c r="H150" i="7"/>
  <c r="H143" i="7"/>
  <c r="H118" i="7"/>
  <c r="I134" i="7"/>
  <c r="H134" i="7"/>
  <c r="H111" i="7"/>
  <c r="G127" i="7"/>
  <c r="I127" i="7"/>
  <c r="H127" i="7"/>
  <c r="I118" i="7"/>
  <c r="G134" i="7"/>
  <c r="G118" i="7"/>
  <c r="I111" i="7"/>
  <c r="H407" i="7"/>
  <c r="H406" i="7" s="1"/>
  <c r="H405" i="7" s="1"/>
  <c r="G415" i="7"/>
  <c r="G414" i="7" s="1"/>
  <c r="G413" i="7" s="1"/>
  <c r="I415" i="7"/>
  <c r="I414" i="7" s="1"/>
  <c r="I413" i="7" s="1"/>
  <c r="G111" i="7"/>
  <c r="G423" i="7"/>
  <c r="G422" i="7" s="1"/>
  <c r="G421" i="7" s="1"/>
  <c r="I423" i="7"/>
  <c r="I422" i="7" s="1"/>
  <c r="I421" i="7" s="1"/>
  <c r="G407" i="7"/>
  <c r="G406" i="7" s="1"/>
  <c r="G405" i="7" s="1"/>
  <c r="E14" i="3" s="1"/>
  <c r="I407" i="7"/>
  <c r="I406" i="7" s="1"/>
  <c r="I405" i="7" s="1"/>
  <c r="H415" i="7"/>
  <c r="H414" i="7" s="1"/>
  <c r="H413" i="7" s="1"/>
  <c r="H423" i="7"/>
  <c r="H422" i="7" s="1"/>
  <c r="H421" i="7" s="1"/>
  <c r="G455" i="7"/>
  <c r="G454" i="7" s="1"/>
  <c r="G453" i="7" s="1"/>
  <c r="E37" i="3" s="1"/>
  <c r="E36" i="3" s="1"/>
  <c r="H455" i="7"/>
  <c r="H454" i="7" s="1"/>
  <c r="H453" i="7" s="1"/>
  <c r="F37" i="3" s="1"/>
  <c r="F36" i="3" s="1"/>
  <c r="F50" i="7"/>
  <c r="F49" i="7" s="1"/>
  <c r="F48" i="7" s="1"/>
  <c r="F19" i="7"/>
  <c r="F18" i="7" s="1"/>
  <c r="F17" i="7" s="1"/>
  <c r="I455" i="7"/>
  <c r="I454" i="7" s="1"/>
  <c r="I453" i="7" s="1"/>
  <c r="G37" i="3" s="1"/>
  <c r="G36" i="3" s="1"/>
  <c r="I338" i="7"/>
  <c r="I335" i="7" s="1"/>
  <c r="I334" i="7" s="1"/>
  <c r="H338" i="7"/>
  <c r="H335" i="7" s="1"/>
  <c r="H334" i="7" s="1"/>
  <c r="F332" i="7"/>
  <c r="G338" i="7"/>
  <c r="G335" i="7" s="1"/>
  <c r="G334" i="7" s="1"/>
  <c r="I468" i="7"/>
  <c r="I467" i="7" s="1"/>
  <c r="H468" i="7"/>
  <c r="H467" i="7" s="1"/>
  <c r="G468" i="7"/>
  <c r="G467" i="7" s="1"/>
  <c r="I497" i="7"/>
  <c r="I496" i="7" s="1"/>
  <c r="I495" i="7" s="1"/>
  <c r="I494" i="7" s="1"/>
  <c r="I493" i="7" s="1"/>
  <c r="O493" i="7" s="1"/>
  <c r="O9" i="7" s="1"/>
  <c r="F15" i="5" s="1"/>
  <c r="H497" i="7"/>
  <c r="H496" i="7" s="1"/>
  <c r="H495" i="7" s="1"/>
  <c r="H494" i="7" s="1"/>
  <c r="H493" i="7" s="1"/>
  <c r="N493" i="7" s="1"/>
  <c r="N9" i="7" s="1"/>
  <c r="E15" i="5" s="1"/>
  <c r="G497" i="7"/>
  <c r="G496" i="7" s="1"/>
  <c r="G495" i="7" s="1"/>
  <c r="G494" i="7" s="1"/>
  <c r="G493" i="7" s="1"/>
  <c r="M493" i="7" s="1"/>
  <c r="M9" i="7" s="1"/>
  <c r="D15" i="5" s="1"/>
  <c r="I247" i="7"/>
  <c r="I246" i="7" s="1"/>
  <c r="I240" i="7"/>
  <c r="I239" i="7" s="1"/>
  <c r="I235" i="7"/>
  <c r="I233" i="7"/>
  <c r="I223" i="7"/>
  <c r="I216" i="7"/>
  <c r="I212" i="7"/>
  <c r="I208" i="7"/>
  <c r="I206" i="7"/>
  <c r="I204" i="7"/>
  <c r="H247" i="7"/>
  <c r="H246" i="7" s="1"/>
  <c r="H240" i="7"/>
  <c r="H239" i="7" s="1"/>
  <c r="H235" i="7"/>
  <c r="H233" i="7"/>
  <c r="H223" i="7"/>
  <c r="H216" i="7"/>
  <c r="H212" i="7"/>
  <c r="H208" i="7"/>
  <c r="H206" i="7"/>
  <c r="H204" i="7"/>
  <c r="I353" i="7"/>
  <c r="I350" i="7"/>
  <c r="I348" i="7"/>
  <c r="I343" i="7"/>
  <c r="H353" i="7"/>
  <c r="H350" i="7"/>
  <c r="H348" i="7"/>
  <c r="H343" i="7"/>
  <c r="G212" i="7"/>
  <c r="G216" i="7"/>
  <c r="G223" i="7"/>
  <c r="G233" i="7"/>
  <c r="G235" i="7"/>
  <c r="G240" i="7"/>
  <c r="G239" i="7" s="1"/>
  <c r="G247" i="7"/>
  <c r="G246" i="7" s="1"/>
  <c r="G204" i="7"/>
  <c r="G206" i="7"/>
  <c r="G208" i="7"/>
  <c r="G360" i="7"/>
  <c r="G359" i="7" s="1"/>
  <c r="G358" i="7" s="1"/>
  <c r="G357" i="7" s="1"/>
  <c r="G350" i="7"/>
  <c r="G343" i="7"/>
  <c r="G348" i="7"/>
  <c r="G353" i="7"/>
  <c r="I304" i="7"/>
  <c r="I302" i="7"/>
  <c r="I298" i="7"/>
  <c r="H304" i="7"/>
  <c r="H302" i="7"/>
  <c r="H298" i="7"/>
  <c r="G298" i="7"/>
  <c r="G304" i="7"/>
  <c r="G302" i="7"/>
  <c r="I53" i="7"/>
  <c r="I51" i="7"/>
  <c r="I45" i="7"/>
  <c r="I44" i="7" s="1"/>
  <c r="I39" i="7"/>
  <c r="I31" i="7"/>
  <c r="I25" i="7"/>
  <c r="I20" i="7"/>
  <c r="H53" i="7"/>
  <c r="H51" i="7"/>
  <c r="H45" i="7"/>
  <c r="H44" i="7" s="1"/>
  <c r="H39" i="7"/>
  <c r="H31" i="7"/>
  <c r="H25" i="7"/>
  <c r="H20" i="7"/>
  <c r="G51" i="7"/>
  <c r="G53" i="7"/>
  <c r="G45" i="7"/>
  <c r="G44" i="7" s="1"/>
  <c r="G39" i="7"/>
  <c r="G31" i="7"/>
  <c r="G25" i="7"/>
  <c r="G20" i="7"/>
  <c r="F14" i="3" l="1"/>
  <c r="F13" i="3" s="1"/>
  <c r="G14" i="3"/>
  <c r="G13" i="3" s="1"/>
  <c r="E22" i="8"/>
  <c r="F22" i="8"/>
  <c r="D22" i="8"/>
  <c r="D51" i="3"/>
  <c r="G11" i="1" s="1"/>
  <c r="G10" i="1" s="1"/>
  <c r="E13" i="3"/>
  <c r="M367" i="7"/>
  <c r="E51" i="3"/>
  <c r="E50" i="3" s="1"/>
  <c r="G51" i="3"/>
  <c r="J11" i="1" s="1"/>
  <c r="J10" i="1" s="1"/>
  <c r="F51" i="3"/>
  <c r="F22" i="3"/>
  <c r="F21" i="3" s="1"/>
  <c r="E22" i="3"/>
  <c r="E21" i="3" s="1"/>
  <c r="G22" i="3"/>
  <c r="G21" i="3" s="1"/>
  <c r="M357" i="7"/>
  <c r="D15" i="8"/>
  <c r="H466" i="7"/>
  <c r="H465" i="7" s="1"/>
  <c r="H464" i="7" s="1"/>
  <c r="N467" i="7"/>
  <c r="I452" i="7"/>
  <c r="F26" i="8" s="1"/>
  <c r="O453" i="7"/>
  <c r="G452" i="7"/>
  <c r="D26" i="8" s="1"/>
  <c r="M453" i="7"/>
  <c r="I466" i="7"/>
  <c r="I465" i="7" s="1"/>
  <c r="I464" i="7" s="1"/>
  <c r="O467" i="7"/>
  <c r="H452" i="7"/>
  <c r="E26" i="8" s="1"/>
  <c r="N453" i="7"/>
  <c r="G466" i="7"/>
  <c r="G465" i="7" s="1"/>
  <c r="M467" i="7"/>
  <c r="F16" i="7"/>
  <c r="F15" i="7" s="1"/>
  <c r="L17" i="7"/>
  <c r="H420" i="7"/>
  <c r="N421" i="7"/>
  <c r="G404" i="7"/>
  <c r="M405" i="7"/>
  <c r="H404" i="7"/>
  <c r="N405" i="7"/>
  <c r="H333" i="7"/>
  <c r="F20" i="3" s="1"/>
  <c r="N334" i="7"/>
  <c r="F47" i="7"/>
  <c r="L48" i="7"/>
  <c r="H412" i="7"/>
  <c r="N413" i="7"/>
  <c r="I420" i="7"/>
  <c r="O421" i="7"/>
  <c r="I412" i="7"/>
  <c r="O413" i="7"/>
  <c r="G333" i="7"/>
  <c r="E20" i="3" s="1"/>
  <c r="M334" i="7"/>
  <c r="I333" i="7"/>
  <c r="G20" i="3" s="1"/>
  <c r="O334" i="7"/>
  <c r="I404" i="7"/>
  <c r="O405" i="7"/>
  <c r="G420" i="7"/>
  <c r="M421" i="7"/>
  <c r="G412" i="7"/>
  <c r="M413" i="7"/>
  <c r="I126" i="7"/>
  <c r="I125" i="7" s="1"/>
  <c r="G142" i="7"/>
  <c r="G141" i="7" s="1"/>
  <c r="H142" i="7"/>
  <c r="H141" i="7" s="1"/>
  <c r="I142" i="7"/>
  <c r="I141" i="7" s="1"/>
  <c r="H110" i="7"/>
  <c r="H109" i="7" s="1"/>
  <c r="H126" i="7"/>
  <c r="H125" i="7" s="1"/>
  <c r="I110" i="7"/>
  <c r="I109" i="7" s="1"/>
  <c r="G110" i="7"/>
  <c r="G109" i="7" s="1"/>
  <c r="G126" i="7"/>
  <c r="G125" i="7" s="1"/>
  <c r="G203" i="7"/>
  <c r="G211" i="7"/>
  <c r="I211" i="7"/>
  <c r="I203" i="7"/>
  <c r="H211" i="7"/>
  <c r="H203" i="7"/>
  <c r="H342" i="7"/>
  <c r="H341" i="7" s="1"/>
  <c r="H340" i="7" s="1"/>
  <c r="I342" i="7"/>
  <c r="I341" i="7" s="1"/>
  <c r="I340" i="7" s="1"/>
  <c r="G342" i="7"/>
  <c r="G341" i="7" s="1"/>
  <c r="G340" i="7" s="1"/>
  <c r="G297" i="7"/>
  <c r="G296" i="7" s="1"/>
  <c r="H50" i="7"/>
  <c r="H49" i="7" s="1"/>
  <c r="H48" i="7" s="1"/>
  <c r="I50" i="7"/>
  <c r="I49" i="7" s="1"/>
  <c r="I48" i="7" s="1"/>
  <c r="I297" i="7"/>
  <c r="I296" i="7" s="1"/>
  <c r="H297" i="7"/>
  <c r="H296" i="7" s="1"/>
  <c r="G50" i="7"/>
  <c r="G49" i="7" s="1"/>
  <c r="G48" i="7" s="1"/>
  <c r="G19" i="7"/>
  <c r="G18" i="7" s="1"/>
  <c r="G17" i="7" s="1"/>
  <c r="H19" i="7"/>
  <c r="H18" i="7" s="1"/>
  <c r="H17" i="7" s="1"/>
  <c r="I19" i="7"/>
  <c r="I18" i="7" s="1"/>
  <c r="I17" i="7" s="1"/>
  <c r="E343" i="7"/>
  <c r="E350" i="7"/>
  <c r="E360" i="7"/>
  <c r="E359" i="7" s="1"/>
  <c r="E358" i="7" s="1"/>
  <c r="E357" i="7" s="1"/>
  <c r="E370" i="7"/>
  <c r="E376" i="7"/>
  <c r="E382" i="7"/>
  <c r="E384" i="7"/>
  <c r="E468" i="7"/>
  <c r="E467" i="7" s="1"/>
  <c r="E335" i="7"/>
  <c r="E334" i="7" s="1"/>
  <c r="E330" i="7"/>
  <c r="E329" i="7" s="1"/>
  <c r="E327" i="7"/>
  <c r="E326" i="7" s="1"/>
  <c r="E322" i="7"/>
  <c r="E320" i="7"/>
  <c r="E316" i="7"/>
  <c r="E312" i="7"/>
  <c r="E309" i="7"/>
  <c r="E304" i="7"/>
  <c r="E302" i="7"/>
  <c r="E298" i="7"/>
  <c r="E287" i="7"/>
  <c r="E286" i="7" s="1"/>
  <c r="E285" i="7" s="1"/>
  <c r="E279" i="7"/>
  <c r="E277" i="7"/>
  <c r="E271" i="7"/>
  <c r="E265" i="7"/>
  <c r="E482" i="7"/>
  <c r="E476" i="7" s="1"/>
  <c r="E472" i="7" s="1"/>
  <c r="E491" i="7"/>
  <c r="E487" i="7" s="1"/>
  <c r="E486" i="7" s="1"/>
  <c r="E257" i="7"/>
  <c r="E255" i="7"/>
  <c r="E253" i="7"/>
  <c r="E247" i="7"/>
  <c r="E246" i="7" s="1"/>
  <c r="E240" i="7"/>
  <c r="E239" i="7" s="1"/>
  <c r="E235" i="7"/>
  <c r="E233" i="7"/>
  <c r="E223" i="7"/>
  <c r="E216" i="7"/>
  <c r="E212" i="7"/>
  <c r="E208" i="7"/>
  <c r="E206" i="7"/>
  <c r="E204" i="7"/>
  <c r="E183" i="7"/>
  <c r="E182" i="7" s="1"/>
  <c r="E181" i="7" s="1"/>
  <c r="E180" i="7" s="1"/>
  <c r="E179" i="7" s="1"/>
  <c r="E176" i="7"/>
  <c r="E175" i="7" s="1"/>
  <c r="E174" i="7" s="1"/>
  <c r="E173" i="7" s="1"/>
  <c r="E172" i="7" s="1"/>
  <c r="E119" i="7"/>
  <c r="E118" i="7" s="1"/>
  <c r="E116" i="7"/>
  <c r="E114" i="7"/>
  <c r="E112" i="7"/>
  <c r="E105" i="7"/>
  <c r="E104" i="7" s="1"/>
  <c r="E102" i="7"/>
  <c r="E100" i="7"/>
  <c r="E98" i="7"/>
  <c r="E92" i="7"/>
  <c r="E91" i="7" s="1"/>
  <c r="E90" i="7" s="1"/>
  <c r="E89" i="7" s="1"/>
  <c r="E86" i="7"/>
  <c r="E85" i="7" s="1"/>
  <c r="E84" i="7" s="1"/>
  <c r="E83" i="7" s="1"/>
  <c r="E82" i="7" s="1"/>
  <c r="K82" i="7" s="1"/>
  <c r="E80" i="7"/>
  <c r="E79" i="7" s="1"/>
  <c r="E78" i="7" s="1"/>
  <c r="E77" i="7" s="1"/>
  <c r="E53" i="7"/>
  <c r="E51" i="7"/>
  <c r="E45" i="7"/>
  <c r="E44" i="7" s="1"/>
  <c r="E39" i="7"/>
  <c r="E31" i="7"/>
  <c r="E25" i="7"/>
  <c r="E20" i="7"/>
  <c r="B11" i="5"/>
  <c r="C23" i="3"/>
  <c r="C39" i="3"/>
  <c r="C15" i="3"/>
  <c r="D33" i="8" l="1"/>
  <c r="D11" i="8"/>
  <c r="D44" i="8"/>
  <c r="F44" i="8"/>
  <c r="E44" i="8"/>
  <c r="D50" i="3"/>
  <c r="G464" i="7"/>
  <c r="H11" i="1"/>
  <c r="H10" i="1" s="1"/>
  <c r="G50" i="3"/>
  <c r="F50" i="3"/>
  <c r="I11" i="1"/>
  <c r="I10" i="1" s="1"/>
  <c r="E25" i="8"/>
  <c r="E47" i="8" s="1"/>
  <c r="E48" i="8"/>
  <c r="D25" i="8"/>
  <c r="D47" i="8" s="1"/>
  <c r="D48" i="8"/>
  <c r="E45" i="3"/>
  <c r="E44" i="3" s="1"/>
  <c r="E43" i="3" s="1"/>
  <c r="E42" i="3" s="1"/>
  <c r="D37" i="8"/>
  <c r="F25" i="8"/>
  <c r="F47" i="8" s="1"/>
  <c r="F48" i="8"/>
  <c r="N125" i="7"/>
  <c r="E20" i="8"/>
  <c r="E42" i="8" s="1"/>
  <c r="M141" i="7"/>
  <c r="D21" i="8"/>
  <c r="D43" i="8" s="1"/>
  <c r="O141" i="7"/>
  <c r="F21" i="8"/>
  <c r="F43" i="8" s="1"/>
  <c r="N141" i="7"/>
  <c r="E21" i="8"/>
  <c r="E43" i="8" s="1"/>
  <c r="M125" i="7"/>
  <c r="D20" i="8"/>
  <c r="D42" i="8" s="1"/>
  <c r="O125" i="7"/>
  <c r="F20" i="8"/>
  <c r="F42" i="8" s="1"/>
  <c r="E17" i="8"/>
  <c r="E16" i="8" s="1"/>
  <c r="F17" i="8"/>
  <c r="F16" i="8" s="1"/>
  <c r="D17" i="8"/>
  <c r="D16" i="8" s="1"/>
  <c r="N109" i="7"/>
  <c r="E12" i="8"/>
  <c r="O109" i="7"/>
  <c r="F12" i="8"/>
  <c r="G63" i="7"/>
  <c r="G62" i="7" s="1"/>
  <c r="M109" i="7"/>
  <c r="E466" i="7"/>
  <c r="E465" i="7" s="1"/>
  <c r="E464" i="7" s="1"/>
  <c r="K467" i="7"/>
  <c r="E76" i="7"/>
  <c r="K76" i="7"/>
  <c r="K9" i="7" s="1"/>
  <c r="I16" i="7"/>
  <c r="I15" i="7" s="1"/>
  <c r="O17" i="7"/>
  <c r="H295" i="7"/>
  <c r="E45" i="8" s="1"/>
  <c r="E23" i="8" s="1"/>
  <c r="E19" i="8" s="1"/>
  <c r="N296" i="7"/>
  <c r="G295" i="7"/>
  <c r="D45" i="8" s="1"/>
  <c r="D23" i="8" s="1"/>
  <c r="M296" i="7"/>
  <c r="E88" i="7"/>
  <c r="K89" i="7"/>
  <c r="G16" i="7"/>
  <c r="G15" i="7" s="1"/>
  <c r="M17" i="7"/>
  <c r="I47" i="7"/>
  <c r="O48" i="7"/>
  <c r="I332" i="7"/>
  <c r="O340" i="7"/>
  <c r="O8" i="7" s="1"/>
  <c r="E333" i="7"/>
  <c r="E332" i="7" s="1"/>
  <c r="K334" i="7"/>
  <c r="G47" i="7"/>
  <c r="M48" i="7"/>
  <c r="H47" i="7"/>
  <c r="N48" i="7"/>
  <c r="H332" i="7"/>
  <c r="N340" i="7"/>
  <c r="N8" i="7" s="1"/>
  <c r="H16" i="7"/>
  <c r="H15" i="7" s="1"/>
  <c r="N17" i="7"/>
  <c r="I295" i="7"/>
  <c r="F45" i="8" s="1"/>
  <c r="F23" i="8" s="1"/>
  <c r="O296" i="7"/>
  <c r="G332" i="7"/>
  <c r="M340" i="7"/>
  <c r="M8" i="7" s="1"/>
  <c r="D14" i="5" s="1"/>
  <c r="I63" i="7"/>
  <c r="I62" i="7" s="1"/>
  <c r="H63" i="7"/>
  <c r="H62" i="7" s="1"/>
  <c r="I108" i="7"/>
  <c r="H108" i="7"/>
  <c r="G108" i="7"/>
  <c r="I202" i="7"/>
  <c r="I201" i="7" s="1"/>
  <c r="F14" i="8" s="1"/>
  <c r="F13" i="8" s="1"/>
  <c r="G202" i="7"/>
  <c r="G201" i="7" s="1"/>
  <c r="D14" i="8" s="1"/>
  <c r="D13" i="8" s="1"/>
  <c r="H202" i="7"/>
  <c r="H201" i="7" s="1"/>
  <c r="E14" i="8" s="1"/>
  <c r="E13" i="8" s="1"/>
  <c r="E342" i="7"/>
  <c r="E341" i="7" s="1"/>
  <c r="E340" i="7" s="1"/>
  <c r="E50" i="7"/>
  <c r="E49" i="7" s="1"/>
  <c r="E48" i="7" s="1"/>
  <c r="E47" i="7" s="1"/>
  <c r="E369" i="7"/>
  <c r="E368" i="7" s="1"/>
  <c r="E367" i="7" s="1"/>
  <c r="E366" i="7" s="1"/>
  <c r="E171" i="7"/>
  <c r="E297" i="7"/>
  <c r="E111" i="7"/>
  <c r="E110" i="7" s="1"/>
  <c r="E109" i="7" s="1"/>
  <c r="E264" i="7"/>
  <c r="E263" i="7" s="1"/>
  <c r="E262" i="7" s="1"/>
  <c r="E261" i="7" s="1"/>
  <c r="E308" i="7"/>
  <c r="E19" i="7"/>
  <c r="E18" i="7" s="1"/>
  <c r="E17" i="7" s="1"/>
  <c r="E16" i="7" s="1"/>
  <c r="E97" i="7"/>
  <c r="E96" i="7" s="1"/>
  <c r="E95" i="7" s="1"/>
  <c r="E203" i="7"/>
  <c r="E211" i="7"/>
  <c r="E252" i="7"/>
  <c r="E251" i="7" s="1"/>
  <c r="E250" i="7" s="1"/>
  <c r="E249" i="7" s="1"/>
  <c r="E471" i="7"/>
  <c r="E470" i="7" s="1"/>
  <c r="F10" i="1"/>
  <c r="F13" i="1" s="1"/>
  <c r="F8" i="1"/>
  <c r="G13" i="1"/>
  <c r="F19" i="8" l="1"/>
  <c r="D19" i="8"/>
  <c r="D10" i="8" s="1"/>
  <c r="E34" i="8"/>
  <c r="E33" i="8" s="1"/>
  <c r="E11" i="8"/>
  <c r="E10" i="8" s="1"/>
  <c r="F34" i="8"/>
  <c r="F33" i="8" s="1"/>
  <c r="F11" i="8"/>
  <c r="E41" i="8"/>
  <c r="D41" i="8"/>
  <c r="F41" i="8"/>
  <c r="F19" i="3"/>
  <c r="F18" i="3" s="1"/>
  <c r="F12" i="3" s="1"/>
  <c r="E14" i="5"/>
  <c r="G19" i="3"/>
  <c r="G18" i="3" s="1"/>
  <c r="G12" i="3" s="1"/>
  <c r="E19" i="3"/>
  <c r="E18" i="3" s="1"/>
  <c r="E12" i="3" s="1"/>
  <c r="F14" i="5"/>
  <c r="F35" i="3"/>
  <c r="F34" i="3" s="1"/>
  <c r="F33" i="3" s="1"/>
  <c r="G35" i="3"/>
  <c r="G34" i="3" s="1"/>
  <c r="G33" i="3" s="1"/>
  <c r="E35" i="3"/>
  <c r="E34" i="3" s="1"/>
  <c r="E33" i="3" s="1"/>
  <c r="D40" i="8"/>
  <c r="D38" i="8" s="1"/>
  <c r="H14" i="7"/>
  <c r="F40" i="3"/>
  <c r="F39" i="3" s="1"/>
  <c r="F38" i="3" s="1"/>
  <c r="G14" i="7"/>
  <c r="E40" i="3"/>
  <c r="E39" i="3" s="1"/>
  <c r="E38" i="3" s="1"/>
  <c r="I14" i="7"/>
  <c r="G40" i="3"/>
  <c r="G39" i="3" s="1"/>
  <c r="G38" i="3" s="1"/>
  <c r="F40" i="8"/>
  <c r="F38" i="8" s="1"/>
  <c r="E40" i="8"/>
  <c r="E38" i="8" s="1"/>
  <c r="D36" i="8"/>
  <c r="D35" i="8" s="1"/>
  <c r="F36" i="8"/>
  <c r="F35" i="8" s="1"/>
  <c r="E36" i="8"/>
  <c r="E35" i="8" s="1"/>
  <c r="O7" i="7"/>
  <c r="F16" i="5" s="1"/>
  <c r="M7" i="7"/>
  <c r="D16" i="5" s="1"/>
  <c r="N7" i="7"/>
  <c r="E16" i="5" s="1"/>
  <c r="I294" i="7"/>
  <c r="I293" i="7" s="1"/>
  <c r="G294" i="7"/>
  <c r="G293" i="7" s="1"/>
  <c r="H294" i="7"/>
  <c r="H293" i="7" s="1"/>
  <c r="E94" i="7"/>
  <c r="K95" i="7"/>
  <c r="E108" i="7"/>
  <c r="K109" i="7"/>
  <c r="G200" i="7"/>
  <c r="M201" i="7"/>
  <c r="M4" i="7" s="1"/>
  <c r="H200" i="7"/>
  <c r="N201" i="7"/>
  <c r="N4" i="7" s="1"/>
  <c r="N6" i="7" s="1"/>
  <c r="I200" i="7"/>
  <c r="O201" i="7"/>
  <c r="O4" i="7" s="1"/>
  <c r="O6" i="7" s="1"/>
  <c r="E15" i="7"/>
  <c r="E296" i="7"/>
  <c r="E295" i="7" s="1"/>
  <c r="E294" i="7" s="1"/>
  <c r="E293" i="7" s="1"/>
  <c r="E202" i="7"/>
  <c r="E201" i="7" s="1"/>
  <c r="E200" i="7" s="1"/>
  <c r="I199" i="7" l="1"/>
  <c r="I198" i="7" s="1"/>
  <c r="I13" i="7" s="1"/>
  <c r="I12" i="7" s="1"/>
  <c r="F10" i="8"/>
  <c r="G199" i="7"/>
  <c r="G198" i="7" s="1"/>
  <c r="H199" i="7"/>
  <c r="H198" i="7" s="1"/>
  <c r="H13" i="7" s="1"/>
  <c r="H12" i="7" s="1"/>
  <c r="F32" i="8"/>
  <c r="D32" i="8"/>
  <c r="E32" i="8"/>
  <c r="F11" i="3"/>
  <c r="F10" i="3" s="1"/>
  <c r="I9" i="1" s="1"/>
  <c r="I8" i="1" s="1"/>
  <c r="I13" i="1" s="1"/>
  <c r="G11" i="3"/>
  <c r="G10" i="3" s="1"/>
  <c r="J9" i="1" s="1"/>
  <c r="J8" i="1" s="1"/>
  <c r="J13" i="1" s="1"/>
  <c r="E11" i="3"/>
  <c r="O10" i="7"/>
  <c r="F13" i="5"/>
  <c r="F12" i="5" s="1"/>
  <c r="F11" i="5" s="1"/>
  <c r="N10" i="7"/>
  <c r="E13" i="5"/>
  <c r="E12" i="5" s="1"/>
  <c r="E11" i="5" s="1"/>
  <c r="M6" i="7"/>
  <c r="K7" i="7"/>
  <c r="E63" i="7"/>
  <c r="E62" i="7" s="1"/>
  <c r="E199" i="7"/>
  <c r="E198" i="7" s="1"/>
  <c r="G13" i="7" l="1"/>
  <c r="G12" i="7" s="1"/>
  <c r="E10" i="3"/>
  <c r="H9" i="1"/>
  <c r="M10" i="7"/>
  <c r="D13" i="5"/>
  <c r="D12" i="5" s="1"/>
  <c r="D11" i="5" s="1"/>
  <c r="B47" i="8"/>
  <c r="B35" i="8"/>
  <c r="C25" i="8"/>
  <c r="B25" i="8"/>
  <c r="B13" i="8"/>
  <c r="H8" i="1" l="1"/>
  <c r="H13" i="1" s="1"/>
  <c r="E14" i="7"/>
  <c r="E13" i="7" s="1"/>
  <c r="E12" i="7" s="1"/>
  <c r="C118" i="3" l="1"/>
  <c r="C117" i="3" s="1"/>
  <c r="C115" i="3"/>
  <c r="C108" i="3"/>
  <c r="C103" i="3"/>
  <c r="C102" i="3" s="1"/>
  <c r="C100" i="3"/>
  <c r="C99" i="3" s="1"/>
  <c r="C96" i="3"/>
  <c r="C95" i="3" s="1"/>
  <c r="C88" i="3"/>
  <c r="C86" i="3"/>
  <c r="C76" i="3"/>
  <c r="C69" i="3"/>
  <c r="C64" i="3"/>
  <c r="C59" i="3"/>
  <c r="C57" i="3"/>
  <c r="C53" i="3"/>
  <c r="C44" i="3"/>
  <c r="C43" i="3" s="1"/>
  <c r="C42" i="3" s="1"/>
  <c r="C38" i="3"/>
  <c r="C36" i="3"/>
  <c r="C34" i="3"/>
  <c r="C31" i="3"/>
  <c r="C30" i="3" s="1"/>
  <c r="C28" i="3"/>
  <c r="C27" i="3" s="1"/>
  <c r="C21" i="3"/>
  <c r="C18" i="3"/>
  <c r="C13" i="3"/>
  <c r="C12" i="5"/>
  <c r="C11" i="5" s="1"/>
  <c r="B12" i="5"/>
  <c r="K471" i="7"/>
  <c r="K5" i="7" s="1"/>
  <c r="C107" i="3" l="1"/>
  <c r="C106" i="3" s="1"/>
  <c r="C33" i="3"/>
  <c r="C52" i="3"/>
  <c r="C63" i="3"/>
  <c r="C12" i="3"/>
  <c r="K179" i="7"/>
  <c r="C11" i="3" l="1"/>
  <c r="C10" i="3" s="1"/>
  <c r="C51" i="3"/>
  <c r="C50" i="3" s="1"/>
  <c r="K296" i="7"/>
  <c r="F304" i="7" l="1"/>
  <c r="F297" i="7" s="1"/>
  <c r="F296" i="7" s="1"/>
  <c r="F295" i="7" l="1"/>
  <c r="F294" i="7" s="1"/>
  <c r="F293" i="7" s="1"/>
  <c r="L296" i="7"/>
  <c r="F376" i="7"/>
  <c r="F384" i="7"/>
  <c r="F127" i="7"/>
  <c r="F126" i="7" s="1"/>
  <c r="F125" i="7" s="1"/>
  <c r="L125" i="7" s="1"/>
  <c r="F111" i="7"/>
  <c r="F119" i="7"/>
  <c r="F118" i="7" s="1"/>
  <c r="F223" i="7"/>
  <c r="F216" i="7"/>
  <c r="F212" i="7"/>
  <c r="F285" i="7"/>
  <c r="F264" i="7"/>
  <c r="F263" i="7" s="1"/>
  <c r="F262" i="7" l="1"/>
  <c r="L262" i="7" s="1"/>
  <c r="L4" i="7" s="1"/>
  <c r="L6" i="7" s="1"/>
  <c r="F110" i="7"/>
  <c r="F109" i="7" s="1"/>
  <c r="F369" i="7"/>
  <c r="F368" i="7" s="1"/>
  <c r="F367" i="7" s="1"/>
  <c r="L367" i="7" s="1"/>
  <c r="L8" i="7" s="1"/>
  <c r="F211" i="7"/>
  <c r="F202" i="7" s="1"/>
  <c r="F252" i="7"/>
  <c r="L109" i="7" l="1"/>
  <c r="L7" i="7" s="1"/>
  <c r="L10" i="7" s="1"/>
  <c r="F108" i="7"/>
  <c r="F63" i="7" s="1"/>
  <c r="F62" i="7" s="1"/>
  <c r="F14" i="7"/>
  <c r="F200" i="7"/>
  <c r="F199" i="7" l="1"/>
  <c r="F198" i="7" s="1"/>
  <c r="F13" i="7" s="1"/>
  <c r="F12" i="7" s="1"/>
  <c r="K172" i="7" l="1"/>
  <c r="K17" i="7" l="1"/>
  <c r="K48" i="7"/>
  <c r="K201" i="7"/>
  <c r="K250" i="7"/>
  <c r="K262" i="7"/>
  <c r="K340" i="7"/>
  <c r="K357" i="7"/>
  <c r="K4" i="7" l="1"/>
  <c r="K6" i="7" s="1"/>
  <c r="K367" i="7" l="1"/>
  <c r="K8" i="7" s="1"/>
  <c r="K10" i="7" l="1"/>
</calcChain>
</file>

<file path=xl/sharedStrings.xml><?xml version="1.0" encoding="utf-8"?>
<sst xmlns="http://schemas.openxmlformats.org/spreadsheetml/2006/main" count="843" uniqueCount="317">
  <si>
    <t>PRIHODI UKUPNO</t>
  </si>
  <si>
    <t>PRIHODI POSLOVANJA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</si>
  <si>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</si>
  <si>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</si>
  <si>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</si>
  <si>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</si>
  <si>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</si>
  <si>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</si>
  <si>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</si>
  <si>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</si>
  <si>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</si>
  <si>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</si>
  <si>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</si>
  <si>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</si>
  <si>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</si>
  <si>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</si>
  <si>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</si>
  <si>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</si>
  <si>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</si>
  <si>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</si>
  <si>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</si>
  <si>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</si>
  <si>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</si>
  <si>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</si>
  <si>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</si>
  <si>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</si>
  <si>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</si>
  <si>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</si>
  <si>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</si>
  <si>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</si>
  <si>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B) SAŽETAK RAČUNA FINANCIRANJA</t>
  </si>
  <si>
    <t>UKUPAN DONOS VIŠKA / MANJKA IZ PRETHODNE(IH) GODINE***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</si>
  <si>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</si>
  <si>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Pomoći iz inozemstva i od subjekata unutar općeg proračuna</t>
  </si>
  <si>
    <t>C) PRENESENI VIŠAK ILI PRENESENI MANJAK I VIŠEGODIŠNJI PLAN URAVNOTEŽENJA</t>
  </si>
  <si>
    <t>PROGRAM 1003</t>
  </si>
  <si>
    <t>MINIMALNI STANDARD U SREDNJEM ŠKOLSTVU I UČENIČKOM DOMU-MATERIJALNI I FINANCIJSKI RASHODI</t>
  </si>
  <si>
    <t>Aktivnost A100001</t>
  </si>
  <si>
    <t>DECENTRALIZIRANA SREDSTVA - SŠ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</si>
  <si>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</si>
  <si>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</si>
  <si>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</si>
  <si>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</si>
  <si>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</si>
  <si>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</si>
  <si>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</si>
  <si>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Energija</t>
  </si>
  <si>
    <t>Sitni inventar i auto gume</t>
  </si>
  <si>
    <t>Službena, radna i zaštitna odjeća i obuća</t>
  </si>
  <si>
    <t>Rashodi za usluge</t>
  </si>
  <si>
    <t>Usluge telefona, pošte i prijevoza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</si>
  <si>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</si>
  <si>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</si>
  <si>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</si>
  <si>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</si>
  <si>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</si>
  <si>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</si>
  <si>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</si>
  <si>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</si>
  <si>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</si>
  <si>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</si>
  <si>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 i norme</t>
  </si>
  <si>
    <t>Pristojbe i naknade</t>
  </si>
  <si>
    <t>Financijski rashodi</t>
  </si>
  <si>
    <t>Ostali financijski rashodi</t>
  </si>
  <si>
    <t>Bankarske usluge i usluge platnog prometa</t>
  </si>
  <si>
    <t>Aktivnost A100002</t>
  </si>
  <si>
    <t>TEKUĆE INVESTICIJSKO ODRŽAVANJE-minimalni standard</t>
  </si>
  <si>
    <t>Materijal i dijelovi za tekuće i investicijsko održavanje</t>
  </si>
  <si>
    <t>Rahodi za usluge</t>
  </si>
  <si>
    <t>Usluge tekućeg i investicijskog održavanja</t>
  </si>
  <si>
    <t>Tekući projekt T100002</t>
  </si>
  <si>
    <t>ŽUPANIJSKA STRUČNA VIJEĆA</t>
  </si>
  <si>
    <t>Izvor 1.1.</t>
  </si>
  <si>
    <t>OPĆI PRIHODI I PRIMICI</t>
  </si>
  <si>
    <t>Plaće za redovan rad</t>
  </si>
  <si>
    <t>Ostali rashodi za zaposlene</t>
  </si>
  <si>
    <t>Doprinosi za obvezno zdravstveno osiguranje</t>
  </si>
  <si>
    <t>POMOĆI</t>
  </si>
  <si>
    <t>TEKUĆI PROJEKT T100041</t>
  </si>
  <si>
    <t>E-TEHNIČAR</t>
  </si>
  <si>
    <t>IZVOR 1.1.</t>
  </si>
  <si>
    <t>VLASTITI PRIHODI</t>
  </si>
  <si>
    <t>Doprinosi za mirovinsko osiguranje</t>
  </si>
  <si>
    <t>Službena i radna odjeća</t>
  </si>
  <si>
    <t>Naknade troškova osobama izvan radnog odnosa</t>
  </si>
  <si>
    <t>Zatezne kamate</t>
  </si>
  <si>
    <t>IZVOR 4.</t>
  </si>
  <si>
    <t>PRIHODI ZA POSEBNE NAMJENE</t>
  </si>
  <si>
    <t>IZVOR 4.M.</t>
  </si>
  <si>
    <t>PRIHODI ZA POSEBNE NAMJENE- SŠ</t>
  </si>
  <si>
    <t>IZVOR 5.</t>
  </si>
  <si>
    <t xml:space="preserve">IZVOR 5.L. </t>
  </si>
  <si>
    <t>POMOĆI-SŠ</t>
  </si>
  <si>
    <t>IZVOR 6.</t>
  </si>
  <si>
    <t>DONACIJE</t>
  </si>
  <si>
    <t>IZVOR 6.4.</t>
  </si>
  <si>
    <t>DONACIJE-SŠ</t>
  </si>
  <si>
    <t>POMOĆI - SŠ</t>
  </si>
  <si>
    <t>doprinosi za mirovinsko osiguranje</t>
  </si>
  <si>
    <t xml:space="preserve">tekući projekt T100009 </t>
  </si>
  <si>
    <t>OPREMA ŠKOLA</t>
  </si>
  <si>
    <t>Uredska oprema i namještaj</t>
  </si>
  <si>
    <t>oprema za održavanje i zaštitu</t>
  </si>
  <si>
    <t>Knjige</t>
  </si>
  <si>
    <t>TEKUĆI PROJEKT T100018</t>
  </si>
  <si>
    <t>PROGRAM ERASMUS</t>
  </si>
  <si>
    <t>POMOĆI SŠ</t>
  </si>
  <si>
    <t xml:space="preserve">IZVOR 3.4. </t>
  </si>
  <si>
    <t>VLASTITI PRIHODI - SŠ</t>
  </si>
  <si>
    <t xml:space="preserve">IZVOR 3.6. </t>
  </si>
  <si>
    <t>VLASTITI PRIHODI-PRENESENI VIŠAK PRIHODA-SŠ</t>
  </si>
  <si>
    <t>knjige</t>
  </si>
  <si>
    <t>Tekući projekt T100021</t>
  </si>
  <si>
    <t>RCK U STRUKOVNOM OBRAZOVANJU U STROJARSTVU -INDU</t>
  </si>
  <si>
    <t>IZVOR 5.S.</t>
  </si>
  <si>
    <t>EU POMOĆI-SŠ</t>
  </si>
  <si>
    <t>Kamate na oročena sredstva i depozite po viđenju</t>
  </si>
  <si>
    <t>Ostali nespomenuti prihodi</t>
  </si>
  <si>
    <t>Prihodi od pruženih usluga</t>
  </si>
  <si>
    <t>Višak prihoda</t>
  </si>
  <si>
    <t>Tekuće pomoći od institucija i tijela EU</t>
  </si>
  <si>
    <t>Pomoći proračunskim korisnicima iz proračuna koji im nije nadležan</t>
  </si>
  <si>
    <t>Tekuće pomoći temeljem prijenosa EU sredstava</t>
  </si>
  <si>
    <t>Tekući prijenosi između proračunskih korisnika istog proračuna temeljem prijenosa EU sredstava</t>
  </si>
  <si>
    <t>Tekuće donacije</t>
  </si>
  <si>
    <t>Komunikacijska oprema</t>
  </si>
  <si>
    <t>Poslovni objekti</t>
  </si>
  <si>
    <t>Plaće za prekovremeni rad</t>
  </si>
  <si>
    <t>Dodatna ulaganja na građevinskim objektima</t>
  </si>
  <si>
    <t>naknade troškova zaposlenima</t>
  </si>
  <si>
    <t>Plaće(Bruto)</t>
  </si>
  <si>
    <t>Doprinosi na plaće</t>
  </si>
  <si>
    <t>Rashodi za nabavu proizvedene dugotrajne imovine</t>
  </si>
  <si>
    <t>Knjige, umjetnička djela i ostale izložbene vrijednosti</t>
  </si>
  <si>
    <t>Ostali nespomenuti rashodi psolovanja</t>
  </si>
  <si>
    <t>Postrojenja i oprema</t>
  </si>
  <si>
    <t>Rashodi za dodatna ulaganja na nefinancijskoj imovini</t>
  </si>
  <si>
    <t>građevinski objekti</t>
  </si>
  <si>
    <t>prihodi od imovine</t>
  </si>
  <si>
    <t>prihodi od financijske imovine</t>
  </si>
  <si>
    <t>prihodi od upravnih i administrativnih pristojbi</t>
  </si>
  <si>
    <t>prihodi po posebnim propisima</t>
  </si>
  <si>
    <t>prihodi od prodaje proizvoda</t>
  </si>
  <si>
    <t>Vlastiti izvori</t>
  </si>
  <si>
    <t>Rezultat poslovanja</t>
  </si>
  <si>
    <t>Višak/manjak prihoda</t>
  </si>
  <si>
    <t>pomoći od međunarodnih organizacija te institucija tijela EU</t>
  </si>
  <si>
    <t>Pomoći proračunskih korisnika iz proračuna koji im nije nadležan</t>
  </si>
  <si>
    <t>Pomoći temeljem prijenosa EU sredstava</t>
  </si>
  <si>
    <t>pomoći između proračunskih korisnika istog proračuna</t>
  </si>
  <si>
    <t>donacije od pravnih i fizičkih osoba</t>
  </si>
  <si>
    <t>Kapitalne pomoći proračunskim korisnicima iz proračuna koji im nije nadležan</t>
  </si>
  <si>
    <t>09 Obrazovanje</t>
  </si>
  <si>
    <t>092 Srednjoškolsko obrazovanje</t>
  </si>
  <si>
    <t>096 Dodatne usluge u obrazovanju</t>
  </si>
  <si>
    <t>prihodi iz nadležnog proračuna i od HZZO-a temeljem ugovornih obveza</t>
  </si>
  <si>
    <t>Prihodi iz nadležnog proračuna za financiranje rashoda poslovanja</t>
  </si>
  <si>
    <t>PRIHODI IZ PRORAČUNA</t>
  </si>
  <si>
    <t>Rashodi ukupno (3+4)</t>
  </si>
  <si>
    <t>Ukupno</t>
  </si>
  <si>
    <t>098 Usluge obrazovanja koje nisu drugdje svrstane</t>
  </si>
  <si>
    <t xml:space="preserve">program 1001 </t>
  </si>
  <si>
    <t>Pojačani standard u školstvu</t>
  </si>
  <si>
    <t>Materijal i sirovine</t>
  </si>
  <si>
    <t>Naknade građanima i kućanstvima u naravi</t>
  </si>
  <si>
    <t>Ostale naknade građanima i kućanstvima iz proračuna</t>
  </si>
  <si>
    <t>Naknade građanima i kućanstvima na temelju osiguranja i druge naknade</t>
  </si>
  <si>
    <t>Ostali rashodi</t>
  </si>
  <si>
    <t>Tekuće pomoći proračunu iz drugih proračuna</t>
  </si>
  <si>
    <t>Pomoći proračunu iz drugih proračuna i izvanproračunskim korisnicima</t>
  </si>
  <si>
    <t>Doprinosi za obvezno osiguranje  u slučaju nezaposlenosti</t>
  </si>
  <si>
    <t>Troškovi sudskih postupaka</t>
  </si>
  <si>
    <t>Tekuće donacije u naravi</t>
  </si>
  <si>
    <t>TEKUĆI PROJEKT T100001</t>
  </si>
  <si>
    <t>PRSTEN POTPORE - VI</t>
  </si>
  <si>
    <t>TEKUĆI PROJEKT T100055</t>
  </si>
  <si>
    <t>PRSTEN POTPORE - VII</t>
  </si>
  <si>
    <t>UKUPNO</t>
  </si>
  <si>
    <t>TEKUĆI PROJEKT T100058</t>
  </si>
  <si>
    <t>Brojčana oznaka i naziv</t>
  </si>
  <si>
    <t>RASHODI POSLOVANJA PREMA IZVORIMA FINANCIRANJA</t>
  </si>
  <si>
    <t>PRIHODI POSLOVANJA PREMA IZVORIMA FINANCIRANJA</t>
  </si>
  <si>
    <t>1.1. Opći prihodi i primici</t>
  </si>
  <si>
    <t>5.S. EU Pomoći</t>
  </si>
  <si>
    <t>5.L. Pomoći</t>
  </si>
  <si>
    <t>3.4. Vlastiti prihodi</t>
  </si>
  <si>
    <t>4.2. Decentralizirana sredstva</t>
  </si>
  <si>
    <t>3.6. Vlastiti prihodi - preneseni višak prihoda</t>
  </si>
  <si>
    <t>6.4. Donacije</t>
  </si>
  <si>
    <t>4.M. Prihodi za posebne namjene</t>
  </si>
  <si>
    <t>Plan 2025.</t>
  </si>
  <si>
    <t>Projekcija 2026</t>
  </si>
  <si>
    <t>Projekcija 2027</t>
  </si>
  <si>
    <t>Tekući projekt T100040</t>
  </si>
  <si>
    <t>Stručno usavršavanje djelatnika u školstvu</t>
  </si>
  <si>
    <t>program 1002</t>
  </si>
  <si>
    <t>KAPITALNO ULAGANJE</t>
  </si>
  <si>
    <t>TEKUĆI PROJEKT T100016</t>
  </si>
  <si>
    <t>KNJIGE ZA ŠKOLSKU KNJIŽNICU</t>
  </si>
  <si>
    <t>ostali rashodi</t>
  </si>
  <si>
    <t>tekuće donacije</t>
  </si>
  <si>
    <t>tekuće donacije u novcu</t>
  </si>
  <si>
    <t>uređaji, strojevi i oprema za ostale namjene</t>
  </si>
  <si>
    <t>Kapitalni prijenosi između proračunskih korisnika istog proračuna temeljem prijenosa EU sredstava</t>
  </si>
  <si>
    <t>ADMINISTRATIVNO, TEHNIČKO I STRUČNO OSOBLJE</t>
  </si>
  <si>
    <t xml:space="preserve">Aktivnost A100002 </t>
  </si>
  <si>
    <t xml:space="preserve">B. RAČUN FINANCIRANJA </t>
  </si>
  <si>
    <t>RAČUN FINANCIRANJA PREMA EKONOMSKOJ KLASIFIKACIJI</t>
  </si>
  <si>
    <t>Razred/ skupina</t>
  </si>
  <si>
    <t>Naziv</t>
  </si>
  <si>
    <t>Projekcija 
 2027.</t>
  </si>
  <si>
    <t>Primici od financijske imovine i zaduživanja</t>
  </si>
  <si>
    <t>Primici od zaduživanja</t>
  </si>
  <si>
    <t>…</t>
  </si>
  <si>
    <t>Izdaci za financijsku imovinu i otplate zajmova</t>
  </si>
  <si>
    <t>Izdaci za otplatu glavnice primljenih kredita i zajmova</t>
  </si>
  <si>
    <t>RAČUN FINANCIRANJA PREMA IZVORIMA FINANCIRANJA</t>
  </si>
  <si>
    <t>UKUPNO PRIMICI</t>
  </si>
  <si>
    <t>1 Opći prihodi i primici</t>
  </si>
  <si>
    <t xml:space="preserve">  11 Opći prihodi i primici</t>
  </si>
  <si>
    <t>8 Namjenski primici od financijske imovine i zaduživanja</t>
  </si>
  <si>
    <t xml:space="preserve">  81 Namjenski primici od financijske imovine i zaduživanja</t>
  </si>
  <si>
    <t>UKUPNO IZDACI</t>
  </si>
  <si>
    <t>3 Vlastiti prihodi</t>
  </si>
  <si>
    <t xml:space="preserve">  31 Vlastiti prihodi</t>
  </si>
  <si>
    <t>Projekcija 2027.</t>
  </si>
  <si>
    <t>097 Istraživanje i razvoj obrazovanja</t>
  </si>
  <si>
    <t>premije osiguranja</t>
  </si>
  <si>
    <t>zatezne kamate</t>
  </si>
  <si>
    <t>Ostali građevinski objekti</t>
  </si>
  <si>
    <t>Razdjel 004</t>
  </si>
  <si>
    <t>Upravni odjel za odgoj i obrazovanje</t>
  </si>
  <si>
    <t>Glava 004003</t>
  </si>
  <si>
    <t>Srednje školstvo</t>
  </si>
  <si>
    <t>Glava 004004</t>
  </si>
  <si>
    <t>Školstvo - ostale izvan decentralizirane funkcije</t>
  </si>
  <si>
    <t>Glava 004008</t>
  </si>
  <si>
    <t>Osnovne i srednje škole izvan županijskog proračuna</t>
  </si>
  <si>
    <t>Programi srednjih škola izvan županijskog proračuna</t>
  </si>
  <si>
    <t>TEKUĆI PROJEKT T100023</t>
  </si>
  <si>
    <t>Opskrba besplatnim zalihama menstrualnih higijenskih potrepština</t>
  </si>
  <si>
    <t>6 Donacije</t>
  </si>
  <si>
    <t>5 Pomoći</t>
  </si>
  <si>
    <t>4 Prihodi za posebne namjene</t>
  </si>
  <si>
    <t>Izvršenje 2024.**</t>
  </si>
  <si>
    <t>FINANCIJSKI PLAN ZA 2026. I PROJEKCIJA ZA 2027. I 2028. GODINU SREDNJE ŠKOLE DUGO SELO</t>
  </si>
  <si>
    <t>Izvršenje 2024.</t>
  </si>
  <si>
    <t>Tekući plan 2025.</t>
  </si>
  <si>
    <t>Plan 2026.</t>
  </si>
  <si>
    <t>Projekcija 2028</t>
  </si>
  <si>
    <t>Plan za 2026</t>
  </si>
  <si>
    <t>Kapitalne potpore iz proračuna</t>
  </si>
  <si>
    <t>Prihodi iz nadležnog proračuna za nabavu nefinancijske imovine</t>
  </si>
  <si>
    <t xml:space="preserve">Tekući prijenosi između proračunskih korisnika istog proračuna </t>
  </si>
  <si>
    <t>Tekući plan 2025</t>
  </si>
  <si>
    <t>naknada za prijevoz, rad na terenu</t>
  </si>
  <si>
    <t>Plaće za posebne uvjete rada</t>
  </si>
  <si>
    <t>Prijevozna sredstva</t>
  </si>
  <si>
    <t>Prijevozna sredstva u cestovnom prometu</t>
  </si>
  <si>
    <t>Dodatna ulaganja za ostalu nefinancijsku imovinu</t>
  </si>
  <si>
    <t xml:space="preserve">Izvor 6.4. </t>
  </si>
  <si>
    <t>Donacije</t>
  </si>
  <si>
    <t>Tekući projekt T100022</t>
  </si>
  <si>
    <t>ŠKOLSKA SPORTSKA DRUŠTVA</t>
  </si>
  <si>
    <t>Tekući projekt T100019</t>
  </si>
  <si>
    <t>Nabava udžbenika za učenike</t>
  </si>
  <si>
    <t>Naknada građanima i kućanstvima na temelju osiguranja i druge naknade</t>
  </si>
  <si>
    <t>PRIJEVOZ UČENIKA S TEŠKOĆAMA</t>
  </si>
  <si>
    <t>EUROPSKI SOCIJALNI FOND PLUS</t>
  </si>
  <si>
    <t>IZVOR 5.P.</t>
  </si>
  <si>
    <t>IZVOR 5012</t>
  </si>
  <si>
    <t>NACIONALNO SUFINANCIRANJE EU PROJEKTA</t>
  </si>
  <si>
    <t>program 1003</t>
  </si>
  <si>
    <t>TEKUĆE I INVESTICIJSKO ODRŽAVANJE U ŠKOLSTVU</t>
  </si>
  <si>
    <t>TEKUĆI PROJEKT T100002</t>
  </si>
  <si>
    <t>DODATNA ULAGANJA</t>
  </si>
  <si>
    <t>Tekući projekt T100003</t>
  </si>
  <si>
    <t>NATJECANJA</t>
  </si>
  <si>
    <t>Izvor  4.2.</t>
  </si>
  <si>
    <t>Izvor 4.2.</t>
  </si>
  <si>
    <t>Tekući projekt T100006</t>
  </si>
  <si>
    <t>OSTALE IZVANŠKOLSKE AKTIVNOSTI</t>
  </si>
  <si>
    <t>IZVRŠENJE 2024.</t>
  </si>
  <si>
    <t>TEKUĆI PLAN 2025.</t>
  </si>
  <si>
    <t>PLAN 2026.</t>
  </si>
  <si>
    <t>PROJEKCIJA 2027</t>
  </si>
  <si>
    <t>PROJEKCIJA 2028.</t>
  </si>
  <si>
    <t>92 UKUPNO</t>
  </si>
  <si>
    <t>5.P. Europski socijalni fond plus</t>
  </si>
  <si>
    <t>5012 Nacionalno sufinanciranje EU projekata</t>
  </si>
  <si>
    <t>TEKUĆI PROJEKT T100060</t>
  </si>
  <si>
    <t>POMOĆNICI U NASTAVI - ZAGREBAČKA ŽUPANIJA</t>
  </si>
  <si>
    <t>TEKUĆI PROJEKT T100025</t>
  </si>
  <si>
    <t>PROGRAM ERASMUS II</t>
  </si>
  <si>
    <t>TEKUĆI PROJEKT T100026</t>
  </si>
  <si>
    <t>PROGRAM ERASMUS III</t>
  </si>
  <si>
    <t>TEKUĆI PROJEKT T100027</t>
  </si>
  <si>
    <t>PROGRAM ERASMUS IV</t>
  </si>
  <si>
    <t>T100028</t>
  </si>
  <si>
    <t>POMOĆNICI U NASTAVI</t>
  </si>
  <si>
    <t>T100029</t>
  </si>
  <si>
    <t xml:space="preserve">IZVOR 5.Ć. </t>
  </si>
  <si>
    <t>Pomoći - GRAD</t>
  </si>
  <si>
    <t xml:space="preserve">IZVOR 5.S. </t>
  </si>
  <si>
    <t xml:space="preserve">Izvor 5.Ć. </t>
  </si>
  <si>
    <t xml:space="preserve">Izvor 5.L. </t>
  </si>
  <si>
    <t>Pomoći - SŠ</t>
  </si>
  <si>
    <t>5.Ć. Pomoći - grad</t>
  </si>
  <si>
    <t>FINANCIJSKI PLAN ZA 2026. I PROJEKCIJA ZA 2027. I 2028. GODINU SREDNJE ŠKOLE DUGO SELO
ZA 2025. I PROJEKCIJA ZA 2026. I 2027. GODINU</t>
  </si>
  <si>
    <t>Projekcija 
2028.</t>
  </si>
  <si>
    <t>Projekcija 
 2028.</t>
  </si>
  <si>
    <t>PROGRAM 1002</t>
  </si>
  <si>
    <t>KAPITALNO ULAGANJE U SREDNJE ŠKOLSTVO</t>
  </si>
  <si>
    <t>KAPITALNI PROJEKT K100036</t>
  </si>
  <si>
    <t>PROJEKT. DOK. ZA UREĐENJE TRGA ISPRED ŠKOLE</t>
  </si>
  <si>
    <t>Dodatna ulaganja na ostalu nefinancijsku imovinu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</si>
</sst>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164" formatCode="#,##0.00\ [$EUR]"/>
    <numFmt numFmtId="165" formatCode="_-* #,##0.00\ [$€-1]_-;\-* #,##0.00\ [$€-1]_-;_-* &quot;-&quot;??\ [$€-1]_-;_-@_-"/>
    <numFmt numFmtId="166" formatCode="#,##0.00\ [$€-1]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5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" fillId="0" borderId="0" xfId="0" applyFont="1"/>
    <xf numFmtId="0" fontId="0" fillId="2" borderId="0" xfId="0" applyFill="1"/>
    <xf numFmtId="0" fontId="9" fillId="2" borderId="4" xfId="0" applyFont="1" applyFill="1" applyBorder="1" applyAlignment="1">
      <alignment horizontal="left" vertical="center" wrapText="1"/>
    </xf>
    <xf numFmtId="0" fontId="17" fillId="2" borderId="0" xfId="0" applyFont="1" applyFill="1"/>
    <xf numFmtId="0" fontId="18" fillId="7" borderId="4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44" fontId="6" fillId="4" borderId="3" xfId="0" applyNumberFormat="1" applyFont="1" applyFill="1" applyBorder="1" applyAlignment="1">
      <alignment horizontal="center" vertical="center" wrapText="1"/>
    </xf>
    <xf numFmtId="44" fontId="9" fillId="2" borderId="3" xfId="0" applyNumberFormat="1" applyFont="1" applyFill="1" applyBorder="1" applyAlignment="1">
      <alignment horizontal="left" vertical="center" wrapText="1"/>
    </xf>
    <xf numFmtId="44" fontId="9" fillId="2" borderId="3" xfId="0" applyNumberFormat="1" applyFont="1" applyFill="1" applyBorder="1" applyAlignment="1">
      <alignment vertical="center" wrapText="1"/>
    </xf>
    <xf numFmtId="44" fontId="2" fillId="0" borderId="0" xfId="0" applyNumberFormat="1" applyFont="1" applyAlignment="1">
      <alignment horizontal="center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9" fillId="0" borderId="3" xfId="0" applyFont="1" applyBorder="1"/>
    <xf numFmtId="164" fontId="3" fillId="2" borderId="4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0" fontId="6" fillId="2" borderId="4" xfId="0" applyFont="1" applyFill="1" applyBorder="1" applyAlignment="1">
      <alignment horizontal="left" vertical="center" wrapText="1"/>
    </xf>
    <xf numFmtId="165" fontId="0" fillId="0" borderId="0" xfId="0" applyNumberFormat="1"/>
    <xf numFmtId="165" fontId="3" fillId="2" borderId="4" xfId="0" applyNumberFormat="1" applyFont="1" applyFill="1" applyBorder="1" applyAlignment="1">
      <alignment horizontal="right"/>
    </xf>
    <xf numFmtId="165" fontId="1" fillId="0" borderId="0" xfId="0" applyNumberFormat="1" applyFont="1"/>
    <xf numFmtId="165" fontId="17" fillId="2" borderId="0" xfId="0" applyNumberFormat="1" applyFont="1" applyFill="1"/>
    <xf numFmtId="0" fontId="6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5" fontId="3" fillId="2" borderId="3" xfId="0" applyNumberFormat="1" applyFont="1" applyFill="1" applyBorder="1" applyAlignment="1">
      <alignment horizontal="right"/>
    </xf>
    <xf numFmtId="165" fontId="6" fillId="7" borderId="3" xfId="0" applyNumberFormat="1" applyFont="1" applyFill="1" applyBorder="1" applyAlignment="1">
      <alignment horizontal="right"/>
    </xf>
    <xf numFmtId="165" fontId="6" fillId="5" borderId="3" xfId="0" applyNumberFormat="1" applyFont="1" applyFill="1" applyBorder="1" applyAlignment="1">
      <alignment horizontal="right"/>
    </xf>
    <xf numFmtId="165" fontId="2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vertical="center" wrapText="1"/>
    </xf>
    <xf numFmtId="165" fontId="6" fillId="4" borderId="3" xfId="0" applyNumberFormat="1" applyFont="1" applyFill="1" applyBorder="1" applyAlignment="1">
      <alignment horizontal="center" vertical="center" wrapText="1"/>
    </xf>
    <xf numFmtId="165" fontId="6" fillId="2" borderId="4" xfId="0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5" borderId="4" xfId="0" applyNumberFormat="1" applyFont="1" applyFill="1" applyBorder="1" applyAlignment="1">
      <alignment horizontal="right"/>
    </xf>
    <xf numFmtId="165" fontId="3" fillId="5" borderId="3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center" vertical="center" wrapText="1"/>
    </xf>
    <xf numFmtId="165" fontId="3" fillId="5" borderId="4" xfId="0" applyNumberFormat="1" applyFont="1" applyFill="1" applyBorder="1" applyAlignment="1">
      <alignment horizontal="right"/>
    </xf>
    <xf numFmtId="166" fontId="2" fillId="0" borderId="0" xfId="0" applyNumberFormat="1" applyFont="1" applyAlignment="1">
      <alignment horizontal="right" wrapText="1"/>
    </xf>
    <xf numFmtId="166" fontId="6" fillId="4" borderId="4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horizontal="right"/>
    </xf>
    <xf numFmtId="165" fontId="6" fillId="3" borderId="3" xfId="0" applyNumberFormat="1" applyFont="1" applyFill="1" applyBorder="1" applyAlignment="1">
      <alignment horizontal="right"/>
    </xf>
    <xf numFmtId="165" fontId="21" fillId="2" borderId="4" xfId="0" applyNumberFormat="1" applyFont="1" applyFill="1" applyBorder="1" applyAlignment="1">
      <alignment horizontal="right" wrapText="1"/>
    </xf>
    <xf numFmtId="0" fontId="0" fillId="2" borderId="0" xfId="0" applyFont="1" applyFill="1"/>
    <xf numFmtId="0" fontId="6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165" fontId="6" fillId="4" borderId="1" xfId="0" quotePrefix="1" applyNumberFormat="1" applyFont="1" applyFill="1" applyBorder="1" applyAlignment="1">
      <alignment horizontal="right"/>
    </xf>
    <xf numFmtId="165" fontId="6" fillId="3" borderId="1" xfId="0" quotePrefix="1" applyNumberFormat="1" applyFont="1" applyFill="1" applyBorder="1" applyAlignment="1">
      <alignment horizontal="right"/>
    </xf>
    <xf numFmtId="165" fontId="6" fillId="0" borderId="3" xfId="0" applyNumberFormat="1" applyFont="1" applyBorder="1" applyAlignment="1">
      <alignment horizontal="right"/>
    </xf>
    <xf numFmtId="165" fontId="11" fillId="3" borderId="1" xfId="0" applyNumberFormat="1" applyFont="1" applyFill="1" applyBorder="1" applyAlignment="1">
      <alignment horizontal="left" vertical="center"/>
    </xf>
    <xf numFmtId="165" fontId="9" fillId="3" borderId="2" xfId="0" applyNumberFormat="1" applyFont="1" applyFill="1" applyBorder="1" applyAlignment="1">
      <alignment vertical="center"/>
    </xf>
    <xf numFmtId="165" fontId="4" fillId="0" borderId="0" xfId="0" applyNumberFormat="1" applyFont="1" applyAlignment="1">
      <alignment horizontal="center" vertical="center" wrapText="1"/>
    </xf>
    <xf numFmtId="165" fontId="3" fillId="0" borderId="0" xfId="0" applyNumberFormat="1" applyFont="1"/>
    <xf numFmtId="165" fontId="6" fillId="0" borderId="1" xfId="0" quotePrefix="1" applyNumberFormat="1" applyFont="1" applyBorder="1" applyAlignment="1">
      <alignment horizontal="left" wrapText="1"/>
    </xf>
    <xf numFmtId="165" fontId="6" fillId="0" borderId="2" xfId="0" quotePrefix="1" applyNumberFormat="1" applyFont="1" applyBorder="1" applyAlignment="1">
      <alignment horizontal="left" wrapText="1"/>
    </xf>
    <xf numFmtId="165" fontId="6" fillId="0" borderId="2" xfId="0" quotePrefix="1" applyNumberFormat="1" applyFont="1" applyBorder="1" applyAlignment="1">
      <alignment horizontal="center" wrapText="1"/>
    </xf>
    <xf numFmtId="165" fontId="6" fillId="0" borderId="2" xfId="0" quotePrefix="1" applyNumberFormat="1" applyFont="1" applyBorder="1" applyAlignment="1">
      <alignment horizontal="left"/>
    </xf>
    <xf numFmtId="165" fontId="6" fillId="2" borderId="3" xfId="0" applyNumberFormat="1" applyFont="1" applyFill="1" applyBorder="1" applyAlignment="1">
      <alignment horizontal="center" vertical="center" wrapText="1"/>
    </xf>
    <xf numFmtId="165" fontId="2" fillId="0" borderId="0" xfId="0" quotePrefix="1" applyNumberFormat="1" applyFont="1" applyAlignment="1">
      <alignment horizontal="center" vertical="center" wrapText="1"/>
    </xf>
    <xf numFmtId="165" fontId="6" fillId="4" borderId="2" xfId="0" applyNumberFormat="1" applyFont="1" applyFill="1" applyBorder="1" applyAlignment="1">
      <alignment horizontal="right" wrapText="1"/>
    </xf>
    <xf numFmtId="165" fontId="6" fillId="3" borderId="2" xfId="0" applyNumberFormat="1" applyFont="1" applyFill="1" applyBorder="1" applyAlignment="1">
      <alignment horizontal="right" wrapText="1"/>
    </xf>
    <xf numFmtId="165" fontId="1" fillId="0" borderId="0" xfId="0" applyNumberFormat="1" applyFont="1" applyAlignment="1">
      <alignment horizontal="right"/>
    </xf>
    <xf numFmtId="165" fontId="11" fillId="0" borderId="2" xfId="0" applyNumberFormat="1" applyFont="1" applyBorder="1" applyAlignment="1">
      <alignment horizontal="right" wrapText="1"/>
    </xf>
    <xf numFmtId="165" fontId="7" fillId="0" borderId="0" xfId="0" quotePrefix="1" applyNumberFormat="1" applyFont="1" applyAlignment="1">
      <alignment horizontal="left" wrapText="1"/>
    </xf>
    <xf numFmtId="165" fontId="8" fillId="0" borderId="0" xfId="0" applyNumberFormat="1" applyFont="1" applyAlignment="1">
      <alignment wrapText="1"/>
    </xf>
    <xf numFmtId="165" fontId="5" fillId="0" borderId="0" xfId="0" applyNumberFormat="1" applyFont="1" applyAlignment="1">
      <alignment horizontal="right"/>
    </xf>
    <xf numFmtId="165" fontId="22" fillId="13" borderId="3" xfId="0" applyNumberFormat="1" applyFont="1" applyFill="1" applyBorder="1" applyAlignment="1">
      <alignment horizontal="right"/>
    </xf>
    <xf numFmtId="165" fontId="17" fillId="9" borderId="3" xfId="0" applyNumberFormat="1" applyFont="1" applyFill="1" applyBorder="1" applyAlignment="1">
      <alignment horizontal="right"/>
    </xf>
    <xf numFmtId="165" fontId="17" fillId="11" borderId="3" xfId="0" applyNumberFormat="1" applyFont="1" applyFill="1" applyBorder="1"/>
    <xf numFmtId="165" fontId="17" fillId="10" borderId="3" xfId="0" applyNumberFormat="1" applyFont="1" applyFill="1" applyBorder="1"/>
    <xf numFmtId="165" fontId="22" fillId="12" borderId="3" xfId="0" applyNumberFormat="1" applyFont="1" applyFill="1" applyBorder="1"/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 applyProtection="1">
      <alignment horizontal="center" vertical="center" wrapText="1"/>
    </xf>
    <xf numFmtId="0" fontId="6" fillId="14" borderId="3" xfId="0" applyNumberFormat="1" applyFont="1" applyFill="1" applyBorder="1" applyAlignment="1" applyProtection="1">
      <alignment horizontal="left" vertical="center" wrapText="1"/>
    </xf>
    <xf numFmtId="165" fontId="6" fillId="14" borderId="4" xfId="0" applyNumberFormat="1" applyFont="1" applyFill="1" applyBorder="1" applyAlignment="1" applyProtection="1">
      <alignment horizontal="center" vertical="center" wrapText="1"/>
    </xf>
    <xf numFmtId="165" fontId="6" fillId="4" borderId="4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165" fontId="20" fillId="6" borderId="4" xfId="0" applyNumberFormat="1" applyFont="1" applyFill="1" applyBorder="1" applyAlignment="1">
      <alignment horizontal="right" vertical="center" wrapText="1"/>
    </xf>
    <xf numFmtId="165" fontId="20" fillId="2" borderId="4" xfId="0" applyNumberFormat="1" applyFont="1" applyFill="1" applyBorder="1" applyAlignment="1">
      <alignment horizontal="right" wrapText="1"/>
    </xf>
    <xf numFmtId="165" fontId="20" fillId="7" borderId="4" xfId="0" applyNumberFormat="1" applyFont="1" applyFill="1" applyBorder="1" applyAlignment="1">
      <alignment horizontal="right" wrapText="1"/>
    </xf>
    <xf numFmtId="165" fontId="20" fillId="5" borderId="4" xfId="0" applyNumberFormat="1" applyFont="1" applyFill="1" applyBorder="1" applyAlignment="1">
      <alignment horizontal="right" wrapText="1"/>
    </xf>
    <xf numFmtId="165" fontId="21" fillId="5" borderId="4" xfId="0" applyNumberFormat="1" applyFont="1" applyFill="1" applyBorder="1" applyAlignment="1">
      <alignment horizontal="right" wrapText="1"/>
    </xf>
    <xf numFmtId="165" fontId="0" fillId="0" borderId="0" xfId="0" applyNumberFormat="1" applyAlignment="1">
      <alignment horizontal="right"/>
    </xf>
    <xf numFmtId="0" fontId="6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center" vertical="center" wrapText="1"/>
    </xf>
    <xf numFmtId="0" fontId="10" fillId="2" borderId="3" xfId="0" quotePrefix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 applyProtection="1">
      <alignment horizontal="center" vertical="center" wrapText="1"/>
    </xf>
    <xf numFmtId="165" fontId="17" fillId="15" borderId="3" xfId="0" applyNumberFormat="1" applyFont="1" applyFill="1" applyBorder="1"/>
    <xf numFmtId="0" fontId="3" fillId="2" borderId="0" xfId="0" applyFont="1" applyFill="1" applyBorder="1" applyAlignment="1">
      <alignment horizontal="left" vertical="center" wrapText="1"/>
    </xf>
    <xf numFmtId="44" fontId="11" fillId="2" borderId="3" xfId="0" applyNumberFormat="1" applyFont="1" applyFill="1" applyBorder="1" applyAlignment="1">
      <alignment horizontal="left" vertical="center" wrapText="1"/>
    </xf>
    <xf numFmtId="44" fontId="11" fillId="2" borderId="3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/>
    <xf numFmtId="0" fontId="0" fillId="0" borderId="0" xfId="0" applyAlignment="1"/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165" fontId="21" fillId="2" borderId="3" xfId="0" applyNumberFormat="1" applyFont="1" applyFill="1" applyBorder="1" applyAlignment="1">
      <alignment horizontal="right" wrapText="1"/>
    </xf>
    <xf numFmtId="165" fontId="6" fillId="2" borderId="0" xfId="0" applyNumberFormat="1" applyFont="1" applyFill="1" applyBorder="1" applyAlignment="1">
      <alignment horizontal="right" wrapText="1"/>
    </xf>
    <xf numFmtId="165" fontId="6" fillId="4" borderId="3" xfId="0" applyNumberFormat="1" applyFont="1" applyFill="1" applyBorder="1" applyAlignment="1">
      <alignment horizontal="right" wrapText="1"/>
    </xf>
    <xf numFmtId="165" fontId="6" fillId="2" borderId="3" xfId="0" applyNumberFormat="1" applyFont="1" applyFill="1" applyBorder="1" applyAlignment="1">
      <alignment horizontal="right" wrapText="1"/>
    </xf>
    <xf numFmtId="0" fontId="6" fillId="2" borderId="3" xfId="0" applyFont="1" applyFill="1" applyBorder="1" applyAlignment="1">
      <alignment horizontal="left" vertical="center"/>
    </xf>
    <xf numFmtId="165" fontId="20" fillId="2" borderId="3" xfId="0" applyNumberFormat="1" applyFont="1" applyFill="1" applyBorder="1" applyAlignment="1">
      <alignment horizontal="right" wrapText="1"/>
    </xf>
    <xf numFmtId="165" fontId="3" fillId="2" borderId="3" xfId="0" applyNumberFormat="1" applyFont="1" applyFill="1" applyBorder="1" applyAlignment="1">
      <alignment horizontal="right" wrapText="1"/>
    </xf>
    <xf numFmtId="0" fontId="6" fillId="2" borderId="3" xfId="0" applyFont="1" applyFill="1" applyBorder="1" applyAlignment="1">
      <alignment horizontal="left" vertical="center" wrapText="1"/>
    </xf>
    <xf numFmtId="165" fontId="6" fillId="2" borderId="7" xfId="0" applyNumberFormat="1" applyFont="1" applyFill="1" applyBorder="1" applyAlignment="1">
      <alignment horizontal="right" wrapText="1"/>
    </xf>
    <xf numFmtId="0" fontId="6" fillId="2" borderId="3" xfId="0" applyFont="1" applyFill="1" applyBorder="1" applyAlignment="1">
      <alignment vertical="center" wrapText="1"/>
    </xf>
    <xf numFmtId="0" fontId="11" fillId="17" borderId="3" xfId="0" applyFont="1" applyFill="1" applyBorder="1" applyAlignment="1">
      <alignment horizontal="left" vertical="center" wrapText="1"/>
    </xf>
    <xf numFmtId="44" fontId="11" fillId="17" borderId="3" xfId="0" applyNumberFormat="1" applyFont="1" applyFill="1" applyBorder="1" applyAlignment="1">
      <alignment horizontal="left" vertical="center" wrapText="1"/>
    </xf>
    <xf numFmtId="165" fontId="6" fillId="17" borderId="3" xfId="0" applyNumberFormat="1" applyFont="1" applyFill="1" applyBorder="1" applyAlignment="1">
      <alignment horizontal="right" wrapText="1"/>
    </xf>
    <xf numFmtId="0" fontId="6" fillId="17" borderId="3" xfId="0" applyFont="1" applyFill="1" applyBorder="1" applyAlignment="1">
      <alignment horizontal="left" vertical="center"/>
    </xf>
    <xf numFmtId="165" fontId="20" fillId="17" borderId="3" xfId="0" applyNumberFormat="1" applyFont="1" applyFill="1" applyBorder="1" applyAlignment="1">
      <alignment horizontal="right" wrapText="1"/>
    </xf>
    <xf numFmtId="0" fontId="6" fillId="17" borderId="3" xfId="0" applyFont="1" applyFill="1" applyBorder="1" applyAlignment="1">
      <alignment horizontal="left" vertical="center" wrapText="1"/>
    </xf>
    <xf numFmtId="44" fontId="11" fillId="17" borderId="3" xfId="0" applyNumberFormat="1" applyFont="1" applyFill="1" applyBorder="1" applyAlignment="1">
      <alignment vertical="center" wrapText="1"/>
    </xf>
    <xf numFmtId="0" fontId="11" fillId="16" borderId="3" xfId="0" applyFont="1" applyFill="1" applyBorder="1" applyAlignment="1">
      <alignment horizontal="left" vertical="center" wrapText="1"/>
    </xf>
    <xf numFmtId="44" fontId="11" fillId="16" borderId="3" xfId="0" applyNumberFormat="1" applyFont="1" applyFill="1" applyBorder="1" applyAlignment="1">
      <alignment horizontal="left" vertical="center" wrapText="1"/>
    </xf>
    <xf numFmtId="165" fontId="6" fillId="16" borderId="3" xfId="0" applyNumberFormat="1" applyFont="1" applyFill="1" applyBorder="1" applyAlignment="1">
      <alignment horizontal="right" wrapText="1"/>
    </xf>
    <xf numFmtId="0" fontId="11" fillId="16" borderId="3" xfId="0" applyFont="1" applyFill="1" applyBorder="1" applyAlignment="1">
      <alignment horizontal="left" vertical="center"/>
    </xf>
    <xf numFmtId="44" fontId="11" fillId="16" borderId="3" xfId="0" applyNumberFormat="1" applyFont="1" applyFill="1" applyBorder="1" applyAlignment="1">
      <alignment vertical="center" wrapText="1"/>
    </xf>
    <xf numFmtId="0" fontId="11" fillId="17" borderId="3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/>
    </xf>
    <xf numFmtId="0" fontId="24" fillId="0" borderId="3" xfId="0" applyFont="1" applyBorder="1"/>
    <xf numFmtId="166" fontId="24" fillId="0" borderId="3" xfId="0" applyNumberFormat="1" applyFont="1" applyBorder="1" applyAlignment="1">
      <alignment horizontal="right"/>
    </xf>
    <xf numFmtId="165" fontId="24" fillId="0" borderId="3" xfId="0" applyNumberFormat="1" applyFont="1" applyBorder="1"/>
    <xf numFmtId="0" fontId="25" fillId="17" borderId="3" xfId="0" applyFont="1" applyFill="1" applyBorder="1" applyAlignment="1">
      <alignment horizontal="left"/>
    </xf>
    <xf numFmtId="0" fontId="25" fillId="17" borderId="3" xfId="0" applyFont="1" applyFill="1" applyBorder="1" applyAlignment="1">
      <alignment wrapText="1"/>
    </xf>
    <xf numFmtId="166" fontId="25" fillId="17" borderId="3" xfId="0" applyNumberFormat="1" applyFont="1" applyFill="1" applyBorder="1" applyAlignment="1">
      <alignment horizontal="right"/>
    </xf>
    <xf numFmtId="0" fontId="25" fillId="0" borderId="3" xfId="0" applyFont="1" applyBorder="1" applyAlignment="1">
      <alignment horizontal="left"/>
    </xf>
    <xf numFmtId="0" fontId="25" fillId="0" borderId="3" xfId="0" applyFont="1" applyBorder="1" applyAlignment="1">
      <alignment wrapText="1"/>
    </xf>
    <xf numFmtId="166" fontId="25" fillId="0" borderId="3" xfId="0" applyNumberFormat="1" applyFont="1" applyBorder="1" applyAlignment="1">
      <alignment horizontal="right"/>
    </xf>
    <xf numFmtId="44" fontId="24" fillId="0" borderId="0" xfId="0" applyNumberFormat="1" applyFont="1"/>
    <xf numFmtId="165" fontId="24" fillId="0" borderId="0" xfId="0" applyNumberFormat="1" applyFont="1"/>
    <xf numFmtId="165" fontId="6" fillId="0" borderId="3" xfId="0" applyNumberFormat="1" applyFont="1" applyFill="1" applyBorder="1" applyAlignment="1">
      <alignment horizontal="right" wrapText="1"/>
    </xf>
    <xf numFmtId="0" fontId="24" fillId="0" borderId="3" xfId="0" applyFont="1" applyBorder="1" applyAlignment="1">
      <alignment horizontal="left"/>
    </xf>
    <xf numFmtId="0" fontId="6" fillId="17" borderId="4" xfId="0" applyFont="1" applyFill="1" applyBorder="1" applyAlignment="1">
      <alignment horizontal="left" vertical="center" wrapText="1"/>
    </xf>
    <xf numFmtId="0" fontId="6" fillId="17" borderId="4" xfId="0" applyFont="1" applyFill="1" applyBorder="1" applyAlignment="1">
      <alignment horizontal="center" vertical="center" wrapText="1"/>
    </xf>
    <xf numFmtId="165" fontId="20" fillId="17" borderId="4" xfId="0" applyNumberFormat="1" applyFont="1" applyFill="1" applyBorder="1" applyAlignment="1">
      <alignment horizontal="right" vertical="center" wrapText="1"/>
    </xf>
    <xf numFmtId="0" fontId="6" fillId="13" borderId="3" xfId="0" applyNumberFormat="1" applyFont="1" applyFill="1" applyBorder="1" applyAlignment="1" applyProtection="1">
      <alignment horizontal="left" vertical="center" wrapText="1"/>
    </xf>
    <xf numFmtId="165" fontId="6" fillId="13" borderId="4" xfId="0" applyNumberFormat="1" applyFont="1" applyFill="1" applyBorder="1" applyAlignment="1" applyProtection="1">
      <alignment horizontal="center" vertical="center" wrapText="1"/>
    </xf>
    <xf numFmtId="165" fontId="6" fillId="13" borderId="4" xfId="0" applyNumberFormat="1" applyFont="1" applyFill="1" applyBorder="1" applyAlignment="1" applyProtection="1">
      <alignment horizontal="left" vertical="center" wrapText="1"/>
    </xf>
    <xf numFmtId="0" fontId="11" fillId="13" borderId="3" xfId="0" applyNumberFormat="1" applyFont="1" applyFill="1" applyBorder="1" applyAlignment="1" applyProtection="1">
      <alignment vertical="center" wrapText="1"/>
    </xf>
    <xf numFmtId="165" fontId="6" fillId="13" borderId="3" xfId="0" applyNumberFormat="1" applyFont="1" applyFill="1" applyBorder="1" applyAlignment="1" applyProtection="1">
      <alignment horizontal="center" vertical="center" wrapText="1"/>
    </xf>
    <xf numFmtId="165" fontId="6" fillId="13" borderId="4" xfId="0" applyNumberFormat="1" applyFont="1" applyFill="1" applyBorder="1" applyAlignment="1">
      <alignment horizontal="right"/>
    </xf>
    <xf numFmtId="0" fontId="11" fillId="13" borderId="3" xfId="0" quotePrefix="1" applyFont="1" applyFill="1" applyBorder="1" applyAlignment="1">
      <alignment horizontal="left" vertical="center"/>
    </xf>
    <xf numFmtId="0" fontId="11" fillId="13" borderId="3" xfId="0" quotePrefix="1" applyFont="1" applyFill="1" applyBorder="1" applyAlignment="1">
      <alignment horizontal="left" vertical="center" wrapText="1"/>
    </xf>
    <xf numFmtId="0" fontId="11" fillId="13" borderId="3" xfId="0" applyNumberFormat="1" applyFont="1" applyFill="1" applyBorder="1" applyAlignment="1" applyProtection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165" fontId="9" fillId="2" borderId="4" xfId="0" applyNumberFormat="1" applyFont="1" applyFill="1" applyBorder="1" applyAlignment="1">
      <alignment horizontal="right"/>
    </xf>
    <xf numFmtId="165" fontId="9" fillId="2" borderId="3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165" fontId="11" fillId="3" borderId="3" xfId="0" applyNumberFormat="1" applyFont="1" applyFill="1" applyBorder="1" applyAlignment="1">
      <alignment horizontal="right"/>
    </xf>
    <xf numFmtId="165" fontId="11" fillId="2" borderId="3" xfId="0" applyNumberFormat="1" applyFont="1" applyFill="1" applyBorder="1" applyAlignment="1">
      <alignment horizontal="right"/>
    </xf>
    <xf numFmtId="165" fontId="3" fillId="2" borderId="4" xfId="0" applyNumberFormat="1" applyFont="1" applyFill="1" applyBorder="1" applyAlignment="1">
      <alignment horizontal="left" vertical="center" wrapText="1"/>
    </xf>
    <xf numFmtId="165" fontId="3" fillId="2" borderId="4" xfId="0" applyNumberFormat="1" applyFont="1" applyFill="1" applyBorder="1" applyAlignment="1">
      <alignment horizontal="right" wrapText="1"/>
    </xf>
    <xf numFmtId="165" fontId="9" fillId="2" borderId="4" xfId="0" applyNumberFormat="1" applyFont="1" applyFill="1" applyBorder="1" applyAlignment="1">
      <alignment horizontal="right" wrapText="1"/>
    </xf>
    <xf numFmtId="0" fontId="11" fillId="5" borderId="4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165" fontId="11" fillId="2" borderId="4" xfId="0" applyNumberFormat="1" applyFont="1" applyFill="1" applyBorder="1" applyAlignment="1">
      <alignment horizontal="right" wrapText="1"/>
    </xf>
    <xf numFmtId="0" fontId="11" fillId="7" borderId="4" xfId="0" applyFont="1" applyFill="1" applyBorder="1" applyAlignment="1">
      <alignment horizontal="left" vertical="center" wrapText="1"/>
    </xf>
    <xf numFmtId="165" fontId="11" fillId="7" borderId="4" xfId="0" applyNumberFormat="1" applyFont="1" applyFill="1" applyBorder="1" applyAlignment="1">
      <alignment horizontal="right" wrapText="1"/>
    </xf>
    <xf numFmtId="165" fontId="11" fillId="7" borderId="4" xfId="0" applyNumberFormat="1" applyFont="1" applyFill="1" applyBorder="1" applyAlignment="1">
      <alignment horizontal="right"/>
    </xf>
    <xf numFmtId="165" fontId="6" fillId="7" borderId="4" xfId="0" applyNumberFormat="1" applyFont="1" applyFill="1" applyBorder="1" applyAlignment="1">
      <alignment horizontal="right"/>
    </xf>
    <xf numFmtId="0" fontId="13" fillId="0" borderId="0" xfId="0" applyFont="1" applyAlignment="1">
      <alignment wrapText="1"/>
    </xf>
    <xf numFmtId="165" fontId="11" fillId="7" borderId="3" xfId="0" applyNumberFormat="1" applyFont="1" applyFill="1" applyBorder="1" applyAlignment="1">
      <alignment horizontal="right"/>
    </xf>
    <xf numFmtId="165" fontId="9" fillId="5" borderId="3" xfId="0" applyNumberFormat="1" applyFont="1" applyFill="1" applyBorder="1" applyAlignment="1">
      <alignment horizontal="right"/>
    </xf>
    <xf numFmtId="165" fontId="9" fillId="5" borderId="4" xfId="0" applyNumberFormat="1" applyFont="1" applyFill="1" applyBorder="1" applyAlignment="1">
      <alignment horizontal="right" wrapText="1"/>
    </xf>
    <xf numFmtId="165" fontId="11" fillId="7" borderId="1" xfId="0" applyNumberFormat="1" applyFont="1" applyFill="1" applyBorder="1" applyAlignment="1">
      <alignment horizontal="right"/>
    </xf>
    <xf numFmtId="165" fontId="6" fillId="7" borderId="1" xfId="0" applyNumberFormat="1" applyFont="1" applyFill="1" applyBorder="1" applyAlignment="1">
      <alignment horizontal="right"/>
    </xf>
    <xf numFmtId="0" fontId="21" fillId="2" borderId="4" xfId="0" applyFont="1" applyFill="1" applyBorder="1" applyAlignment="1">
      <alignment horizontal="left" vertical="center" wrapText="1"/>
    </xf>
    <xf numFmtId="0" fontId="11" fillId="11" borderId="6" xfId="0" applyNumberFormat="1" applyFont="1" applyFill="1" applyBorder="1" applyAlignment="1">
      <alignment horizontal="right"/>
    </xf>
    <xf numFmtId="165" fontId="17" fillId="11" borderId="0" xfId="0" applyNumberFormat="1" applyFont="1" applyFill="1"/>
    <xf numFmtId="0" fontId="11" fillId="8" borderId="8" xfId="0" applyFont="1" applyFill="1" applyBorder="1" applyAlignment="1">
      <alignment horizontal="right"/>
    </xf>
    <xf numFmtId="165" fontId="17" fillId="8" borderId="0" xfId="0" applyNumberFormat="1" applyFont="1" applyFill="1"/>
    <xf numFmtId="165" fontId="17" fillId="8" borderId="3" xfId="0" applyNumberFormat="1" applyFont="1" applyFill="1" applyBorder="1" applyAlignment="1">
      <alignment horizontal="right"/>
    </xf>
    <xf numFmtId="165" fontId="3" fillId="2" borderId="4" xfId="0" applyNumberFormat="1" applyFont="1" applyFill="1" applyBorder="1" applyAlignment="1" applyProtection="1">
      <alignment horizontal="center" vertical="center" wrapText="1"/>
    </xf>
    <xf numFmtId="44" fontId="9" fillId="2" borderId="4" xfId="0" applyNumberFormat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165" fontId="25" fillId="0" borderId="3" xfId="0" applyNumberFormat="1" applyFont="1" applyBorder="1"/>
    <xf numFmtId="165" fontId="11" fillId="5" borderId="3" xfId="0" applyNumberFormat="1" applyFont="1" applyFill="1" applyBorder="1" applyAlignment="1">
      <alignment horizontal="right"/>
    </xf>
    <xf numFmtId="165" fontId="11" fillId="5" borderId="4" xfId="0" applyNumberFormat="1" applyFont="1" applyFill="1" applyBorder="1" applyAlignment="1">
      <alignment horizontal="right" wrapText="1"/>
    </xf>
    <xf numFmtId="165" fontId="11" fillId="2" borderId="4" xfId="0" applyNumberFormat="1" applyFont="1" applyFill="1" applyBorder="1" applyAlignment="1">
      <alignment horizontal="right"/>
    </xf>
    <xf numFmtId="165" fontId="21" fillId="7" borderId="4" xfId="0" applyNumberFormat="1" applyFont="1" applyFill="1" applyBorder="1" applyAlignment="1">
      <alignment horizontal="right" wrapText="1"/>
    </xf>
    <xf numFmtId="165" fontId="3" fillId="7" borderId="4" xfId="0" applyNumberFormat="1" applyFont="1" applyFill="1" applyBorder="1" applyAlignment="1">
      <alignment horizontal="right"/>
    </xf>
    <xf numFmtId="165" fontId="9" fillId="2" borderId="3" xfId="0" quotePrefix="1" applyNumberFormat="1" applyFont="1" applyFill="1" applyBorder="1" applyAlignment="1">
      <alignment horizontal="left" vertical="center"/>
    </xf>
    <xf numFmtId="0" fontId="17" fillId="0" borderId="0" xfId="0" applyFont="1"/>
    <xf numFmtId="165" fontId="17" fillId="0" borderId="0" xfId="0" applyNumberFormat="1" applyFont="1"/>
    <xf numFmtId="0" fontId="17" fillId="13" borderId="3" xfId="0" applyFont="1" applyFill="1" applyBorder="1" applyAlignment="1">
      <alignment horizontal="right"/>
    </xf>
    <xf numFmtId="0" fontId="22" fillId="9" borderId="3" xfId="0" applyFont="1" applyFill="1" applyBorder="1" applyAlignment="1">
      <alignment horizontal="right"/>
    </xf>
    <xf numFmtId="0" fontId="22" fillId="8" borderId="3" xfId="0" applyFont="1" applyFill="1" applyBorder="1" applyAlignment="1">
      <alignment horizontal="right"/>
    </xf>
    <xf numFmtId="0" fontId="22" fillId="11" borderId="3" xfId="0" applyFont="1" applyFill="1" applyBorder="1"/>
    <xf numFmtId="0" fontId="22" fillId="10" borderId="3" xfId="0" applyFont="1" applyFill="1" applyBorder="1"/>
    <xf numFmtId="0" fontId="11" fillId="15" borderId="3" xfId="0" applyFont="1" applyFill="1" applyBorder="1" applyAlignment="1">
      <alignment horizontal="right"/>
    </xf>
    <xf numFmtId="0" fontId="11" fillId="12" borderId="3" xfId="0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 vertical="center" wrapText="1"/>
    </xf>
    <xf numFmtId="0" fontId="11" fillId="9" borderId="8" xfId="0" applyFont="1" applyFill="1" applyBorder="1" applyAlignment="1">
      <alignment horizontal="right"/>
    </xf>
    <xf numFmtId="165" fontId="11" fillId="9" borderId="6" xfId="0" applyNumberFormat="1" applyFont="1" applyFill="1" applyBorder="1" applyAlignment="1">
      <alignment horizontal="right"/>
    </xf>
    <xf numFmtId="0" fontId="9" fillId="2" borderId="8" xfId="0" applyFont="1" applyFill="1" applyBorder="1" applyAlignment="1">
      <alignment horizontal="right"/>
    </xf>
    <xf numFmtId="165" fontId="9" fillId="2" borderId="6" xfId="0" applyNumberFormat="1" applyFont="1" applyFill="1" applyBorder="1" applyAlignment="1">
      <alignment horizontal="right"/>
    </xf>
    <xf numFmtId="165" fontId="9" fillId="2" borderId="7" xfId="0" applyNumberFormat="1" applyFont="1" applyFill="1" applyBorder="1" applyAlignment="1">
      <alignment horizontal="right"/>
    </xf>
    <xf numFmtId="0" fontId="9" fillId="2" borderId="0" xfId="0" applyFont="1" applyFill="1" applyBorder="1" applyAlignment="1">
      <alignment horizontal="right"/>
    </xf>
    <xf numFmtId="165" fontId="9" fillId="2" borderId="0" xfId="0" applyNumberFormat="1" applyFont="1" applyFill="1" applyAlignment="1">
      <alignment horizontal="right"/>
    </xf>
    <xf numFmtId="165" fontId="9" fillId="2" borderId="0" xfId="0" applyNumberFormat="1" applyFont="1" applyFill="1" applyBorder="1" applyAlignment="1">
      <alignment horizontal="right"/>
    </xf>
    <xf numFmtId="165" fontId="17" fillId="0" borderId="0" xfId="0" applyNumberFormat="1" applyFont="1" applyBorder="1"/>
    <xf numFmtId="165" fontId="17" fillId="9" borderId="0" xfId="0" applyNumberFormat="1" applyFont="1" applyFill="1"/>
    <xf numFmtId="0" fontId="22" fillId="0" borderId="0" xfId="0" applyFont="1"/>
    <xf numFmtId="165" fontId="22" fillId="0" borderId="0" xfId="0" applyNumberFormat="1" applyFont="1"/>
    <xf numFmtId="0" fontId="17" fillId="11" borderId="0" xfId="0" applyFont="1" applyFill="1"/>
    <xf numFmtId="0" fontId="9" fillId="14" borderId="8" xfId="0" applyFont="1" applyFill="1" applyBorder="1" applyAlignment="1">
      <alignment horizontal="right"/>
    </xf>
    <xf numFmtId="165" fontId="17" fillId="14" borderId="0" xfId="0" applyNumberFormat="1" applyFont="1" applyFill="1"/>
    <xf numFmtId="0" fontId="26" fillId="2" borderId="0" xfId="0" applyFont="1" applyFill="1"/>
    <xf numFmtId="0" fontId="11" fillId="11" borderId="8" xfId="0" applyFont="1" applyFill="1" applyBorder="1" applyAlignment="1">
      <alignment horizontal="right"/>
    </xf>
    <xf numFmtId="0" fontId="11" fillId="11" borderId="8" xfId="0" applyNumberFormat="1" applyFont="1" applyFill="1" applyBorder="1" applyAlignment="1">
      <alignment horizontal="right" wrapText="1"/>
    </xf>
    <xf numFmtId="0" fontId="17" fillId="10" borderId="0" xfId="0" applyFont="1" applyFill="1"/>
    <xf numFmtId="165" fontId="17" fillId="10" borderId="0" xfId="0" applyNumberFormat="1" applyFont="1" applyFill="1"/>
    <xf numFmtId="0" fontId="11" fillId="2" borderId="8" xfId="0" applyFont="1" applyFill="1" applyBorder="1" applyAlignment="1">
      <alignment horizontal="right"/>
    </xf>
    <xf numFmtId="0" fontId="9" fillId="9" borderId="4" xfId="0" applyNumberFormat="1" applyFont="1" applyFill="1" applyBorder="1" applyAlignment="1">
      <alignment horizontal="right" wrapText="1"/>
    </xf>
    <xf numFmtId="165" fontId="9" fillId="9" borderId="4" xfId="0" applyNumberFormat="1" applyFont="1" applyFill="1" applyBorder="1" applyAlignment="1">
      <alignment horizontal="right" wrapText="1"/>
    </xf>
    <xf numFmtId="165" fontId="9" fillId="2" borderId="0" xfId="0" applyNumberFormat="1" applyFont="1" applyFill="1" applyBorder="1" applyAlignment="1">
      <alignment horizontal="right" wrapText="1"/>
    </xf>
    <xf numFmtId="0" fontId="11" fillId="10" borderId="8" xfId="0" applyFont="1" applyFill="1" applyBorder="1" applyAlignment="1">
      <alignment horizontal="right"/>
    </xf>
    <xf numFmtId="0" fontId="17" fillId="10" borderId="9" xfId="0" applyFont="1" applyFill="1" applyBorder="1"/>
    <xf numFmtId="165" fontId="17" fillId="10" borderId="10" xfId="0" applyNumberFormat="1" applyFont="1" applyFill="1" applyBorder="1"/>
    <xf numFmtId="0" fontId="17" fillId="14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5" fontId="11" fillId="2" borderId="1" xfId="0" quotePrefix="1" applyNumberFormat="1" applyFont="1" applyFill="1" applyBorder="1" applyAlignment="1">
      <alignment horizontal="left" vertical="center" wrapText="1"/>
    </xf>
    <xf numFmtId="165" fontId="9" fillId="2" borderId="2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165" fontId="5" fillId="0" borderId="0" xfId="0" applyNumberFormat="1" applyFont="1" applyAlignment="1">
      <alignment horizontal="center" vertical="center" wrapText="1"/>
    </xf>
    <xf numFmtId="165" fontId="13" fillId="0" borderId="0" xfId="0" applyNumberFormat="1" applyFont="1" applyAlignment="1">
      <alignment wrapText="1"/>
    </xf>
    <xf numFmtId="0" fontId="12" fillId="0" borderId="0" xfId="0" applyFont="1" applyAlignment="1">
      <alignment vertical="center" wrapText="1"/>
    </xf>
    <xf numFmtId="165" fontId="11" fillId="3" borderId="1" xfId="0" applyNumberFormat="1" applyFont="1" applyFill="1" applyBorder="1" applyAlignment="1">
      <alignment horizontal="left" vertical="center" wrapText="1"/>
    </xf>
    <xf numFmtId="165" fontId="9" fillId="3" borderId="2" xfId="0" applyNumberFormat="1" applyFont="1" applyFill="1" applyBorder="1" applyAlignment="1">
      <alignment vertical="center" wrapText="1"/>
    </xf>
    <xf numFmtId="165" fontId="9" fillId="3" borderId="2" xfId="0" applyNumberFormat="1" applyFont="1" applyFill="1" applyBorder="1" applyAlignment="1">
      <alignment vertical="center"/>
    </xf>
    <xf numFmtId="165" fontId="11" fillId="0" borderId="1" xfId="0" applyNumberFormat="1" applyFont="1" applyBorder="1" applyAlignment="1">
      <alignment horizontal="left" vertical="center" wrapText="1"/>
    </xf>
    <xf numFmtId="165" fontId="9" fillId="0" borderId="2" xfId="0" applyNumberFormat="1" applyFont="1" applyBorder="1" applyAlignment="1">
      <alignment vertical="center" wrapText="1"/>
    </xf>
    <xf numFmtId="165" fontId="9" fillId="0" borderId="2" xfId="0" applyNumberFormat="1" applyFont="1" applyBorder="1" applyAlignment="1">
      <alignment vertical="center"/>
    </xf>
    <xf numFmtId="165" fontId="11" fillId="2" borderId="2" xfId="0" quotePrefix="1" applyNumberFormat="1" applyFont="1" applyFill="1" applyBorder="1" applyAlignment="1">
      <alignment horizontal="left" vertical="center" wrapText="1"/>
    </xf>
    <xf numFmtId="165" fontId="11" fillId="2" borderId="4" xfId="0" quotePrefix="1" applyNumberFormat="1" applyFont="1" applyFill="1" applyBorder="1" applyAlignment="1">
      <alignment horizontal="left" vertical="center" wrapText="1"/>
    </xf>
    <xf numFmtId="165" fontId="11" fillId="0" borderId="2" xfId="0" applyNumberFormat="1" applyFont="1" applyBorder="1" applyAlignment="1">
      <alignment horizontal="left" vertical="center" wrapText="1"/>
    </xf>
    <xf numFmtId="165" fontId="11" fillId="0" borderId="4" xfId="0" applyNumberFormat="1" applyFont="1" applyBorder="1" applyAlignment="1">
      <alignment horizontal="left" vertical="center" wrapText="1"/>
    </xf>
    <xf numFmtId="165" fontId="11" fillId="3" borderId="1" xfId="0" quotePrefix="1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165" fontId="11" fillId="0" borderId="1" xfId="0" quotePrefix="1" applyNumberFormat="1" applyFont="1" applyBorder="1" applyAlignment="1">
      <alignment horizontal="left" vertical="center" wrapText="1"/>
    </xf>
    <xf numFmtId="165" fontId="6" fillId="4" borderId="1" xfId="0" applyNumberFormat="1" applyFont="1" applyFill="1" applyBorder="1" applyAlignment="1">
      <alignment horizontal="left" vertical="center" wrapText="1"/>
    </xf>
    <xf numFmtId="165" fontId="6" fillId="4" borderId="2" xfId="0" applyNumberFormat="1" applyFont="1" applyFill="1" applyBorder="1" applyAlignment="1">
      <alignment horizontal="left" vertical="center" wrapText="1"/>
    </xf>
    <xf numFmtId="165" fontId="6" fillId="4" borderId="4" xfId="0" applyNumberFormat="1" applyFont="1" applyFill="1" applyBorder="1" applyAlignment="1">
      <alignment horizontal="left" vertical="center" wrapText="1"/>
    </xf>
    <xf numFmtId="165" fontId="6" fillId="3" borderId="1" xfId="0" applyNumberFormat="1" applyFont="1" applyFill="1" applyBorder="1" applyAlignment="1">
      <alignment horizontal="left" vertical="center" wrapText="1"/>
    </xf>
    <xf numFmtId="165" fontId="6" fillId="3" borderId="2" xfId="0" applyNumberFormat="1" applyFont="1" applyFill="1" applyBorder="1" applyAlignment="1">
      <alignment horizontal="left" vertical="center" wrapText="1"/>
    </xf>
    <xf numFmtId="165" fontId="6" fillId="3" borderId="4" xfId="0" applyNumberFormat="1" applyFont="1" applyFill="1" applyBorder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44" fontId="5" fillId="0" borderId="0" xfId="0" applyNumberFormat="1" applyFont="1" applyAlignment="1">
      <alignment horizontal="center" vertical="center" wrapText="1"/>
    </xf>
    <xf numFmtId="44" fontId="23" fillId="0" borderId="0" xfId="0" applyNumberFormat="1" applyFont="1" applyAlignment="1">
      <alignment vertical="center" wrapText="1"/>
    </xf>
    <xf numFmtId="0" fontId="23" fillId="0" borderId="0" xfId="0" applyFont="1" applyAlignment="1">
      <alignment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vertical="center" wrapText="1"/>
    </xf>
    <xf numFmtId="0" fontId="6" fillId="7" borderId="1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left" vertical="center"/>
    </xf>
    <xf numFmtId="0" fontId="6" fillId="7" borderId="2" xfId="0" applyFont="1" applyFill="1" applyBorder="1" applyAlignment="1">
      <alignment horizontal="left" vertical="center"/>
    </xf>
    <xf numFmtId="0" fontId="6" fillId="7" borderId="4" xfId="0" applyFont="1" applyFill="1" applyBorder="1" applyAlignment="1">
      <alignment horizontal="left" vertical="center"/>
    </xf>
    <xf numFmtId="0" fontId="11" fillId="7" borderId="1" xfId="0" applyFont="1" applyFill="1" applyBorder="1" applyAlignment="1">
      <alignment horizontal="left" vertical="center"/>
    </xf>
    <xf numFmtId="0" fontId="11" fillId="7" borderId="2" xfId="0" applyFont="1" applyFill="1" applyBorder="1" applyAlignment="1">
      <alignment horizontal="left" vertical="center"/>
    </xf>
    <xf numFmtId="0" fontId="11" fillId="7" borderId="4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 vertical="center"/>
    </xf>
    <xf numFmtId="0" fontId="11" fillId="5" borderId="2" xfId="0" applyFont="1" applyFill="1" applyBorder="1" applyAlignment="1">
      <alignment horizontal="left" vertical="center"/>
    </xf>
    <xf numFmtId="0" fontId="11" fillId="5" borderId="4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2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left" vertical="center"/>
    </xf>
    <xf numFmtId="0" fontId="18" fillId="7" borderId="2" xfId="0" applyFont="1" applyFill="1" applyBorder="1" applyAlignment="1">
      <alignment horizontal="left" vertical="center"/>
    </xf>
    <xf numFmtId="0" fontId="18" fillId="7" borderId="4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17" borderId="1" xfId="0" applyFont="1" applyFill="1" applyBorder="1" applyAlignment="1">
      <alignment horizontal="center" vertical="center"/>
    </xf>
    <xf numFmtId="0" fontId="6" fillId="17" borderId="2" xfId="0" applyFont="1" applyFill="1" applyBorder="1" applyAlignment="1">
      <alignment horizontal="center" vertical="center"/>
    </xf>
    <xf numFmtId="0" fontId="6" fillId="17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J32"/>
  <sheetViews>
    <sheetView zoomScale="80" zoomScaleNormal="80" workbookViewId="0">
      <selection activeCell="H12" sqref="H12"/>
    </sheetView>
  </sheetViews>
  <sheetFormatPr defaultRowHeight="15" x14ac:dyDescent="0.25"/>
  <cols>
    <col min="5" max="5" width="25.28515625" customWidth="1"/>
    <col min="6" max="6" width="33.7109375" customWidth="1"/>
    <col min="7" max="7" width="28.5703125" customWidth="1"/>
    <col min="8" max="9" width="25.28515625" customWidth="1"/>
    <col min="10" max="10" width="33" customWidth="1"/>
  </cols>
  <sheetData>
    <row r="1" spans="1:10" ht="42" customHeight="1" x14ac:dyDescent="0.25">
      <c r="A1" s="279" t="s">
        <v>246</v>
      </c>
      <c r="B1" s="279"/>
      <c r="C1" s="279"/>
      <c r="D1" s="279"/>
      <c r="E1" s="279"/>
      <c r="F1" s="279"/>
      <c r="G1" s="279"/>
      <c r="H1" s="279"/>
      <c r="I1" s="279"/>
      <c r="J1" s="279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279" t="s">
        <v>25</v>
      </c>
      <c r="B3" s="279"/>
      <c r="C3" s="279"/>
      <c r="D3" s="279"/>
      <c r="E3" s="279"/>
      <c r="F3" s="279"/>
      <c r="G3" s="279"/>
      <c r="H3" s="279"/>
      <c r="I3" s="279"/>
      <c r="J3" s="283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4"/>
      <c r="J4" s="5"/>
    </row>
    <row r="5" spans="1:10" ht="18" customHeight="1" x14ac:dyDescent="0.25">
      <c r="A5" s="279" t="s">
        <v>29</v>
      </c>
      <c r="B5" s="280"/>
      <c r="C5" s="280"/>
      <c r="D5" s="280"/>
      <c r="E5" s="280"/>
      <c r="F5" s="280"/>
      <c r="G5" s="280"/>
      <c r="H5" s="280"/>
      <c r="I5" s="280"/>
      <c r="J5" s="280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7"/>
    </row>
    <row r="7" spans="1:10" x14ac:dyDescent="0.25">
      <c r="A7" s="17"/>
      <c r="B7" s="18"/>
      <c r="C7" s="18"/>
      <c r="D7" s="19"/>
      <c r="E7" s="20"/>
      <c r="F7" s="3" t="s">
        <v>245</v>
      </c>
      <c r="G7" s="3" t="s">
        <v>248</v>
      </c>
      <c r="H7" s="3" t="s">
        <v>249</v>
      </c>
      <c r="I7" s="3" t="s">
        <v>193</v>
      </c>
      <c r="J7" s="3" t="s">
        <v>250</v>
      </c>
    </row>
    <row r="8" spans="1:10" x14ac:dyDescent="0.25">
      <c r="A8" s="284" t="s">
        <v>0</v>
      </c>
      <c r="B8" s="285"/>
      <c r="C8" s="285"/>
      <c r="D8" s="285"/>
      <c r="E8" s="286"/>
      <c r="F8" s="202">
        <f>F9</f>
        <v>2975768.62</v>
      </c>
      <c r="G8" s="62">
        <f>G9</f>
        <v>2545549.89</v>
      </c>
      <c r="H8" s="62">
        <f>H9</f>
        <v>3181559</v>
      </c>
      <c r="I8" s="62">
        <f t="shared" ref="I8:J8" si="0">I9</f>
        <v>3138059</v>
      </c>
      <c r="J8" s="62">
        <f t="shared" si="0"/>
        <v>3138059</v>
      </c>
    </row>
    <row r="9" spans="1:10" x14ac:dyDescent="0.25">
      <c r="A9" s="287" t="s">
        <v>1</v>
      </c>
      <c r="B9" s="288"/>
      <c r="C9" s="288"/>
      <c r="D9" s="288"/>
      <c r="E9" s="289"/>
      <c r="F9" s="203">
        <v>2975768.62</v>
      </c>
      <c r="G9" s="52">
        <v>2545549.89</v>
      </c>
      <c r="H9" s="52">
        <f>' Račun prihoda i rashoda'!E11</f>
        <v>3181559</v>
      </c>
      <c r="I9" s="52">
        <f>' Račun prihoda i rashoda'!F10</f>
        <v>3138059</v>
      </c>
      <c r="J9" s="52">
        <f>' Račun prihoda i rashoda'!G10</f>
        <v>3138059</v>
      </c>
    </row>
    <row r="10" spans="1:10" x14ac:dyDescent="0.25">
      <c r="A10" s="75" t="s">
        <v>2</v>
      </c>
      <c r="B10" s="76"/>
      <c r="C10" s="76"/>
      <c r="D10" s="76"/>
      <c r="E10" s="76"/>
      <c r="F10" s="62">
        <f>F11+F12</f>
        <v>2970066.0500000003</v>
      </c>
      <c r="G10" s="62">
        <f>G11+G12</f>
        <v>2645549.8899999997</v>
      </c>
      <c r="H10" s="62">
        <f>H11+H12</f>
        <v>3281559</v>
      </c>
      <c r="I10" s="62">
        <f t="shared" ref="I10:J10" si="1">I11+I12</f>
        <v>3138059</v>
      </c>
      <c r="J10" s="62">
        <f t="shared" si="1"/>
        <v>3138059</v>
      </c>
    </row>
    <row r="11" spans="1:10" s="22" customFormat="1" ht="14.25" customHeight="1" x14ac:dyDescent="0.25">
      <c r="A11" s="277" t="s">
        <v>3</v>
      </c>
      <c r="B11" s="278"/>
      <c r="C11" s="278"/>
      <c r="D11" s="278"/>
      <c r="E11" s="278"/>
      <c r="F11" s="52">
        <v>2889159.87</v>
      </c>
      <c r="G11" s="52">
        <f>' Račun prihoda i rashoda'!D51</f>
        <v>2457620.8899999997</v>
      </c>
      <c r="H11" s="52">
        <f>' Račun prihoda i rashoda'!E51</f>
        <v>3055629</v>
      </c>
      <c r="I11" s="52">
        <f>' Račun prihoda i rashoda'!F51</f>
        <v>3055129</v>
      </c>
      <c r="J11" s="52">
        <f>' Račun prihoda i rashoda'!G51</f>
        <v>3055129</v>
      </c>
    </row>
    <row r="12" spans="1:10" s="22" customFormat="1" x14ac:dyDescent="0.25">
      <c r="A12" s="277" t="s">
        <v>4</v>
      </c>
      <c r="B12" s="290"/>
      <c r="C12" s="290"/>
      <c r="D12" s="290"/>
      <c r="E12" s="291"/>
      <c r="F12" s="52">
        <v>80906.179999999993</v>
      </c>
      <c r="G12" s="52">
        <f>' Račun prihoda i rashoda'!D106</f>
        <v>187929</v>
      </c>
      <c r="H12" s="52">
        <f>' Račun prihoda i rashoda'!E106</f>
        <v>225930</v>
      </c>
      <c r="I12" s="52">
        <f>' Račun prihoda i rashoda'!F106</f>
        <v>82930</v>
      </c>
      <c r="J12" s="52">
        <f>' Račun prihoda i rashoda'!G106</f>
        <v>82930</v>
      </c>
    </row>
    <row r="13" spans="1:10" x14ac:dyDescent="0.25">
      <c r="A13" s="294" t="s">
        <v>5</v>
      </c>
      <c r="B13" s="285"/>
      <c r="C13" s="285"/>
      <c r="D13" s="285"/>
      <c r="E13" s="285"/>
      <c r="F13" s="202">
        <f>F8-F10</f>
        <v>5702.5699999998324</v>
      </c>
      <c r="G13" s="62">
        <f>G8-G10</f>
        <v>-99999.999999999534</v>
      </c>
      <c r="H13" s="62">
        <f>H8-H10</f>
        <v>-100000</v>
      </c>
      <c r="I13" s="62">
        <f t="shared" ref="I13:J13" si="2">I8-I10</f>
        <v>0</v>
      </c>
      <c r="J13" s="62">
        <f t="shared" si="2"/>
        <v>0</v>
      </c>
    </row>
    <row r="14" spans="1:10" ht="18" x14ac:dyDescent="0.25">
      <c r="A14" s="48"/>
      <c r="B14" s="77"/>
      <c r="C14" s="77"/>
      <c r="D14" s="77"/>
      <c r="E14" s="77"/>
      <c r="F14" s="77"/>
      <c r="G14" s="78"/>
      <c r="H14" s="78"/>
      <c r="I14" s="78"/>
      <c r="J14" s="78"/>
    </row>
    <row r="15" spans="1:10" ht="18" customHeight="1" x14ac:dyDescent="0.25">
      <c r="A15" s="281" t="s">
        <v>30</v>
      </c>
      <c r="B15" s="282"/>
      <c r="C15" s="282"/>
      <c r="D15" s="282"/>
      <c r="E15" s="282"/>
      <c r="F15" s="282"/>
      <c r="G15" s="282"/>
      <c r="H15" s="282"/>
      <c r="I15" s="282"/>
      <c r="J15" s="282"/>
    </row>
    <row r="16" spans="1:10" ht="18" x14ac:dyDescent="0.25">
      <c r="A16" s="48"/>
      <c r="B16" s="77"/>
      <c r="C16" s="77"/>
      <c r="D16" s="77"/>
      <c r="E16" s="77"/>
      <c r="F16" s="77"/>
      <c r="G16" s="78"/>
      <c r="H16" s="78"/>
      <c r="I16" s="78"/>
      <c r="J16" s="78"/>
    </row>
    <row r="17" spans="1:10" x14ac:dyDescent="0.25">
      <c r="A17" s="79"/>
      <c r="B17" s="80"/>
      <c r="C17" s="80"/>
      <c r="D17" s="81"/>
      <c r="E17" s="82"/>
      <c r="F17" s="83" t="s">
        <v>247</v>
      </c>
      <c r="G17" s="83" t="s">
        <v>248</v>
      </c>
      <c r="H17" s="3" t="s">
        <v>249</v>
      </c>
      <c r="I17" s="3" t="s">
        <v>193</v>
      </c>
      <c r="J17" s="3" t="s">
        <v>250</v>
      </c>
    </row>
    <row r="18" spans="1:10" ht="15.75" customHeight="1" x14ac:dyDescent="0.25">
      <c r="A18" s="287" t="s">
        <v>7</v>
      </c>
      <c r="B18" s="292"/>
      <c r="C18" s="292"/>
      <c r="D18" s="292"/>
      <c r="E18" s="293"/>
      <c r="F18" s="74">
        <v>0</v>
      </c>
      <c r="G18" s="74">
        <v>0</v>
      </c>
      <c r="H18" s="74">
        <v>0</v>
      </c>
      <c r="I18" s="74">
        <v>0</v>
      </c>
      <c r="J18" s="74">
        <v>0</v>
      </c>
    </row>
    <row r="19" spans="1:10" x14ac:dyDescent="0.25">
      <c r="A19" s="287" t="s">
        <v>8</v>
      </c>
      <c r="B19" s="288"/>
      <c r="C19" s="288"/>
      <c r="D19" s="288"/>
      <c r="E19" s="288"/>
      <c r="F19" s="74">
        <v>0</v>
      </c>
      <c r="G19" s="74">
        <v>0</v>
      </c>
      <c r="H19" s="74">
        <v>0</v>
      </c>
      <c r="I19" s="74">
        <v>0</v>
      </c>
      <c r="J19" s="74">
        <v>0</v>
      </c>
    </row>
    <row r="20" spans="1:10" x14ac:dyDescent="0.25">
      <c r="A20" s="294" t="s">
        <v>9</v>
      </c>
      <c r="B20" s="285"/>
      <c r="C20" s="285"/>
      <c r="D20" s="285"/>
      <c r="E20" s="285"/>
      <c r="F20" s="62">
        <v>0</v>
      </c>
      <c r="G20" s="62">
        <v>0</v>
      </c>
      <c r="H20" s="62">
        <v>0</v>
      </c>
      <c r="I20" s="62">
        <v>0</v>
      </c>
      <c r="J20" s="62">
        <v>0</v>
      </c>
    </row>
    <row r="21" spans="1:10" ht="18" x14ac:dyDescent="0.25">
      <c r="A21" s="84"/>
      <c r="B21" s="77"/>
      <c r="C21" s="77"/>
      <c r="D21" s="77"/>
      <c r="E21" s="77"/>
      <c r="F21" s="77"/>
      <c r="G21" s="78"/>
      <c r="H21" s="78"/>
      <c r="I21" s="78"/>
      <c r="J21" s="78"/>
    </row>
    <row r="22" spans="1:10" ht="18" customHeight="1" x14ac:dyDescent="0.25">
      <c r="A22" s="281" t="s">
        <v>34</v>
      </c>
      <c r="B22" s="282"/>
      <c r="C22" s="282"/>
      <c r="D22" s="282"/>
      <c r="E22" s="282"/>
      <c r="F22" s="282"/>
      <c r="G22" s="282"/>
      <c r="H22" s="282"/>
      <c r="I22" s="282"/>
      <c r="J22" s="282"/>
    </row>
    <row r="23" spans="1:10" ht="18" x14ac:dyDescent="0.25">
      <c r="A23" s="84"/>
      <c r="B23" s="77"/>
      <c r="C23" s="77"/>
      <c r="D23" s="77"/>
      <c r="E23" s="77"/>
      <c r="F23" s="77"/>
      <c r="G23" s="78"/>
      <c r="H23" s="78"/>
      <c r="I23" s="78"/>
      <c r="J23" s="78"/>
    </row>
    <row r="24" spans="1:10" ht="37.5" customHeight="1" x14ac:dyDescent="0.25">
      <c r="A24" s="79"/>
      <c r="B24" s="80"/>
      <c r="C24" s="80"/>
      <c r="D24" s="81"/>
      <c r="E24" s="82"/>
      <c r="F24" s="83" t="s">
        <v>247</v>
      </c>
      <c r="G24" s="83" t="s">
        <v>248</v>
      </c>
      <c r="H24" s="3" t="s">
        <v>249</v>
      </c>
      <c r="I24" s="3" t="s">
        <v>193</v>
      </c>
      <c r="J24" s="3" t="s">
        <v>250</v>
      </c>
    </row>
    <row r="25" spans="1:10" x14ac:dyDescent="0.25">
      <c r="A25" s="298" t="s">
        <v>31</v>
      </c>
      <c r="B25" s="299"/>
      <c r="C25" s="299"/>
      <c r="D25" s="299"/>
      <c r="E25" s="300"/>
      <c r="F25" s="85">
        <v>140899.72</v>
      </c>
      <c r="G25" s="72">
        <v>0</v>
      </c>
      <c r="H25" s="72">
        <v>0</v>
      </c>
      <c r="I25" s="72">
        <v>0</v>
      </c>
      <c r="J25" s="72">
        <v>0</v>
      </c>
    </row>
    <row r="26" spans="1:10" ht="30" customHeight="1" x14ac:dyDescent="0.25">
      <c r="A26" s="301" t="s">
        <v>6</v>
      </c>
      <c r="B26" s="302"/>
      <c r="C26" s="302"/>
      <c r="D26" s="302"/>
      <c r="E26" s="303"/>
      <c r="F26" s="86">
        <v>0</v>
      </c>
      <c r="G26" s="73">
        <v>100000</v>
      </c>
      <c r="H26" s="73">
        <v>100000</v>
      </c>
      <c r="I26" s="73">
        <v>0</v>
      </c>
      <c r="J26" s="73">
        <v>0</v>
      </c>
    </row>
    <row r="27" spans="1:10" x14ac:dyDescent="0.25">
      <c r="A27" s="37"/>
      <c r="B27" s="37"/>
      <c r="C27" s="37"/>
      <c r="D27" s="37"/>
      <c r="E27" s="37"/>
      <c r="F27" s="87"/>
      <c r="G27" s="37"/>
      <c r="H27" s="37"/>
      <c r="I27" s="37"/>
      <c r="J27" s="37"/>
    </row>
    <row r="28" spans="1:10" x14ac:dyDescent="0.25">
      <c r="A28" s="37"/>
      <c r="B28" s="37"/>
      <c r="C28" s="37"/>
      <c r="D28" s="37"/>
      <c r="E28" s="37"/>
      <c r="F28" s="87"/>
      <c r="G28" s="37"/>
      <c r="H28" s="37"/>
      <c r="I28" s="37"/>
      <c r="J28" s="37"/>
    </row>
    <row r="29" spans="1:10" x14ac:dyDescent="0.25">
      <c r="A29" s="297" t="s">
        <v>10</v>
      </c>
      <c r="B29" s="288"/>
      <c r="C29" s="288"/>
      <c r="D29" s="288"/>
      <c r="E29" s="288"/>
      <c r="F29" s="88">
        <v>146602.29</v>
      </c>
      <c r="G29" s="74">
        <v>0</v>
      </c>
      <c r="H29" s="74">
        <v>0</v>
      </c>
      <c r="I29" s="74">
        <v>0</v>
      </c>
      <c r="J29" s="74">
        <v>0</v>
      </c>
    </row>
    <row r="30" spans="1:10" ht="11.25" customHeight="1" x14ac:dyDescent="0.25">
      <c r="A30" s="89"/>
      <c r="B30" s="90"/>
      <c r="C30" s="90"/>
      <c r="D30" s="90"/>
      <c r="E30" s="90"/>
      <c r="F30" s="91"/>
      <c r="G30" s="91"/>
      <c r="H30" s="91"/>
      <c r="I30" s="91"/>
      <c r="J30" s="91"/>
    </row>
    <row r="31" spans="1:10" ht="8.25" customHeight="1" x14ac:dyDescent="0.25"/>
    <row r="32" spans="1:10" ht="29.25" customHeight="1" x14ac:dyDescent="0.25">
      <c r="A32" s="295" t="s">
        <v>32</v>
      </c>
      <c r="B32" s="296"/>
      <c r="C32" s="296"/>
      <c r="D32" s="296"/>
      <c r="E32" s="296"/>
      <c r="F32" s="296"/>
      <c r="G32" s="296"/>
      <c r="H32" s="296"/>
      <c r="I32" s="296"/>
      <c r="J32" s="296"/>
    </row>
  </sheetData>
  <mergeCells count="17">
    <mergeCell ref="A18:E18"/>
    <mergeCell ref="A19:E19"/>
    <mergeCell ref="A20:E20"/>
    <mergeCell ref="A13:E13"/>
    <mergeCell ref="A32:J32"/>
    <mergeCell ref="A22:J22"/>
    <mergeCell ref="A29:E29"/>
    <mergeCell ref="A25:E25"/>
    <mergeCell ref="A26:E26"/>
    <mergeCell ref="A11:E11"/>
    <mergeCell ref="A5:J5"/>
    <mergeCell ref="A15:J15"/>
    <mergeCell ref="A1:J1"/>
    <mergeCell ref="A3:J3"/>
    <mergeCell ref="A8:E8"/>
    <mergeCell ref="A9:E9"/>
    <mergeCell ref="A12:E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/>
    <pageSetUpPr fitToPage="1"/>
  </sheetPr>
  <dimension ref="A1:H120"/>
  <sheetViews>
    <sheetView topLeftCell="A10" zoomScale="90" zoomScaleNormal="90" workbookViewId="0">
      <selection activeCell="A118" sqref="A118:XFD120"/>
    </sheetView>
  </sheetViews>
  <sheetFormatPr defaultRowHeight="15" x14ac:dyDescent="0.25"/>
  <cols>
    <col min="1" max="1" width="14.28515625" customWidth="1"/>
    <col min="2" max="2" width="25.28515625" customWidth="1"/>
    <col min="3" max="3" width="27.5703125" style="37" customWidth="1"/>
    <col min="4" max="7" width="25.28515625" style="37" customWidth="1"/>
  </cols>
  <sheetData>
    <row r="1" spans="1:7" ht="42" customHeight="1" x14ac:dyDescent="0.25">
      <c r="A1" s="279" t="s">
        <v>246</v>
      </c>
      <c r="B1" s="279"/>
      <c r="C1" s="279"/>
      <c r="D1" s="279"/>
      <c r="E1" s="279"/>
      <c r="F1" s="279"/>
      <c r="G1" s="279"/>
    </row>
    <row r="2" spans="1:7" ht="18" customHeight="1" x14ac:dyDescent="0.25">
      <c r="A2" s="4"/>
      <c r="B2" s="4"/>
      <c r="C2" s="48"/>
      <c r="D2" s="48"/>
      <c r="E2" s="48"/>
      <c r="F2" s="48"/>
      <c r="G2" s="48"/>
    </row>
    <row r="3" spans="1:7" ht="15.75" x14ac:dyDescent="0.25">
      <c r="A3" s="279" t="s">
        <v>25</v>
      </c>
      <c r="B3" s="279"/>
      <c r="C3" s="279"/>
      <c r="D3" s="279"/>
      <c r="E3" s="279"/>
      <c r="F3" s="279"/>
      <c r="G3" s="283"/>
    </row>
    <row r="4" spans="1:7" ht="18" x14ac:dyDescent="0.25">
      <c r="A4" s="4"/>
      <c r="B4" s="4"/>
      <c r="C4" s="48"/>
      <c r="D4" s="48"/>
      <c r="E4" s="48"/>
      <c r="F4" s="48"/>
      <c r="G4" s="49"/>
    </row>
    <row r="5" spans="1:7" ht="18" customHeight="1" x14ac:dyDescent="0.25">
      <c r="A5" s="279" t="s">
        <v>12</v>
      </c>
      <c r="B5" s="307"/>
      <c r="C5" s="307"/>
      <c r="D5" s="307"/>
      <c r="E5" s="307"/>
      <c r="F5" s="307"/>
      <c r="G5" s="307"/>
    </row>
    <row r="6" spans="1:7" ht="18" x14ac:dyDescent="0.25">
      <c r="A6" s="4"/>
      <c r="B6" s="4"/>
      <c r="C6" s="48"/>
      <c r="D6" s="48"/>
      <c r="E6" s="48"/>
      <c r="F6" s="48"/>
      <c r="G6" s="49"/>
    </row>
    <row r="7" spans="1:7" ht="15.75" customHeight="1" x14ac:dyDescent="0.25">
      <c r="A7" s="279" t="s">
        <v>1</v>
      </c>
      <c r="B7" s="304"/>
      <c r="C7" s="304"/>
      <c r="D7" s="304"/>
      <c r="E7" s="304"/>
      <c r="F7" s="304"/>
      <c r="G7" s="304"/>
    </row>
    <row r="8" spans="1:7" ht="18" customHeight="1" x14ac:dyDescent="0.25">
      <c r="A8" s="4"/>
      <c r="B8" s="4"/>
      <c r="C8" s="48"/>
      <c r="D8" s="48"/>
      <c r="E8" s="48"/>
      <c r="F8" s="48"/>
      <c r="G8" s="49"/>
    </row>
    <row r="9" spans="1:7" ht="25.5" customHeight="1" x14ac:dyDescent="0.25">
      <c r="A9" s="14" t="s">
        <v>13</v>
      </c>
      <c r="B9" s="14" t="s">
        <v>11</v>
      </c>
      <c r="C9" s="50" t="s">
        <v>247</v>
      </c>
      <c r="D9" s="50" t="s">
        <v>248</v>
      </c>
      <c r="E9" s="50" t="s">
        <v>251</v>
      </c>
      <c r="F9" s="50" t="s">
        <v>193</v>
      </c>
      <c r="G9" s="50" t="s">
        <v>250</v>
      </c>
    </row>
    <row r="10" spans="1:7" ht="15" customHeight="1" x14ac:dyDescent="0.25">
      <c r="A10" s="28"/>
      <c r="B10" s="28" t="s">
        <v>160</v>
      </c>
      <c r="C10" s="146">
        <f>C11+C42</f>
        <v>2975768.6199999996</v>
      </c>
      <c r="D10" s="146">
        <f>D11+D42</f>
        <v>2645549.89</v>
      </c>
      <c r="E10" s="146">
        <f>E11+E42</f>
        <v>3281559</v>
      </c>
      <c r="F10" s="146">
        <f t="shared" ref="F10:G10" si="0">F11+F42</f>
        <v>3138059</v>
      </c>
      <c r="G10" s="146">
        <f t="shared" si="0"/>
        <v>3138059</v>
      </c>
    </row>
    <row r="11" spans="1:7" ht="25.5" customHeight="1" x14ac:dyDescent="0.25">
      <c r="A11" s="161">
        <v>6</v>
      </c>
      <c r="B11" s="162" t="s">
        <v>14</v>
      </c>
      <c r="C11" s="163">
        <f>C12+C27+C30+C33+C38</f>
        <v>2975768.6199999996</v>
      </c>
      <c r="D11" s="163">
        <f>D12+D27+D30+D33+D38</f>
        <v>2545549.89</v>
      </c>
      <c r="E11" s="163">
        <f>E12+E27+E30+E33+E38</f>
        <v>3181559</v>
      </c>
      <c r="F11" s="163">
        <f t="shared" ref="F11:G11" si="1">F12+F27+F30+F33+F38</f>
        <v>3138059</v>
      </c>
      <c r="G11" s="163">
        <f t="shared" si="1"/>
        <v>3138059</v>
      </c>
    </row>
    <row r="12" spans="1:7" ht="38.25" customHeight="1" x14ac:dyDescent="0.25">
      <c r="A12" s="154">
        <v>63</v>
      </c>
      <c r="B12" s="155" t="s">
        <v>33</v>
      </c>
      <c r="C12" s="156">
        <f>C13+C15+C18+C21+C23</f>
        <v>2590635.6599999997</v>
      </c>
      <c r="D12" s="156">
        <f>D13+D15+D18+D21+D23</f>
        <v>2149400</v>
      </c>
      <c r="E12" s="156">
        <f>E13+E15+E18+E21+E23</f>
        <v>2634740</v>
      </c>
      <c r="F12" s="156">
        <f t="shared" ref="F12:G12" si="2">F13+F15+F18+F21+F23</f>
        <v>2634740</v>
      </c>
      <c r="G12" s="156">
        <f t="shared" si="2"/>
        <v>2634740</v>
      </c>
    </row>
    <row r="13" spans="1:7" s="21" customFormat="1" ht="38.25" hidden="1" customHeight="1" x14ac:dyDescent="0.25">
      <c r="A13" s="8">
        <v>632</v>
      </c>
      <c r="B13" s="135" t="s">
        <v>147</v>
      </c>
      <c r="C13" s="147">
        <f>C14</f>
        <v>27646.6</v>
      </c>
      <c r="D13" s="147">
        <f t="shared" ref="D13" si="3">D14</f>
        <v>50000</v>
      </c>
      <c r="E13" s="147">
        <f>E14</f>
        <v>42000</v>
      </c>
      <c r="F13" s="147">
        <f t="shared" ref="F13:G13" si="4">F14</f>
        <v>42000</v>
      </c>
      <c r="G13" s="147">
        <f t="shared" si="4"/>
        <v>42000</v>
      </c>
    </row>
    <row r="14" spans="1:7" ht="42.75" hidden="1" customHeight="1" x14ac:dyDescent="0.25">
      <c r="A14" s="142">
        <v>6323</v>
      </c>
      <c r="B14" s="143" t="s">
        <v>121</v>
      </c>
      <c r="C14" s="144">
        <v>27646.6</v>
      </c>
      <c r="D14" s="45">
        <v>50000</v>
      </c>
      <c r="E14" s="45">
        <f>'POSEBNI DIO'!G405+'POSEBNI DIO'!G367+'POSEBNI DIO'!G397</f>
        <v>42000</v>
      </c>
      <c r="F14" s="45">
        <f>'POSEBNI DIO'!H405+'POSEBNI DIO'!H367+'POSEBNI DIO'!H397</f>
        <v>42000</v>
      </c>
      <c r="G14" s="45">
        <f>'POSEBNI DIO'!I405+'POSEBNI DIO'!I367+'POSEBNI DIO'!I397</f>
        <v>42000</v>
      </c>
    </row>
    <row r="15" spans="1:7" s="21" customFormat="1" ht="57.75" hidden="1" customHeight="1" x14ac:dyDescent="0.25">
      <c r="A15" s="148">
        <v>633</v>
      </c>
      <c r="B15" s="153" t="s">
        <v>170</v>
      </c>
      <c r="C15" s="149">
        <f>C16+C17</f>
        <v>46258.45</v>
      </c>
      <c r="D15" s="149">
        <f t="shared" ref="D15" si="5">D16</f>
        <v>49400</v>
      </c>
      <c r="E15" s="149">
        <f>E16</f>
        <v>49320</v>
      </c>
      <c r="F15" s="149">
        <f t="shared" ref="F15:G15" si="6">F16</f>
        <v>49320</v>
      </c>
      <c r="G15" s="149">
        <f t="shared" si="6"/>
        <v>49320</v>
      </c>
    </row>
    <row r="16" spans="1:7" ht="30.6" hidden="1" customHeight="1" x14ac:dyDescent="0.25">
      <c r="A16" s="142">
        <v>6331</v>
      </c>
      <c r="B16" s="143" t="s">
        <v>169</v>
      </c>
      <c r="C16" s="144">
        <v>35315</v>
      </c>
      <c r="D16" s="45">
        <v>49400</v>
      </c>
      <c r="E16" s="45">
        <f>'POSEBNI DIO'!G429+'POSEBNI DIO'!G441</f>
        <v>49320</v>
      </c>
      <c r="F16" s="45">
        <f>'POSEBNI DIO'!H429+'POSEBNI DIO'!H441</f>
        <v>49320</v>
      </c>
      <c r="G16" s="45">
        <f>'POSEBNI DIO'!I429+'POSEBNI DIO'!I441</f>
        <v>49320</v>
      </c>
    </row>
    <row r="17" spans="1:8" ht="30.6" hidden="1" customHeight="1" x14ac:dyDescent="0.25">
      <c r="A17" s="125">
        <v>6332</v>
      </c>
      <c r="B17" s="29" t="s">
        <v>252</v>
      </c>
      <c r="C17" s="144">
        <v>10943.45</v>
      </c>
      <c r="D17" s="45">
        <v>0</v>
      </c>
      <c r="E17" s="45">
        <v>0</v>
      </c>
      <c r="F17" s="45">
        <v>0</v>
      </c>
      <c r="G17" s="45">
        <v>0</v>
      </c>
    </row>
    <row r="18" spans="1:8" s="21" customFormat="1" ht="42" hidden="1" customHeight="1" x14ac:dyDescent="0.25">
      <c r="A18" s="148">
        <v>636</v>
      </c>
      <c r="B18" s="151" t="s">
        <v>148</v>
      </c>
      <c r="C18" s="149">
        <f>C19+C20</f>
        <v>2415020.73</v>
      </c>
      <c r="D18" s="149">
        <f t="shared" ref="D18" si="7">D19+D20</f>
        <v>2000000</v>
      </c>
      <c r="E18" s="149">
        <f>E19+E20</f>
        <v>2504420</v>
      </c>
      <c r="F18" s="149">
        <f t="shared" ref="F18:G18" si="8">F19+F20</f>
        <v>2504420</v>
      </c>
      <c r="G18" s="149">
        <f t="shared" si="8"/>
        <v>2504420</v>
      </c>
    </row>
    <row r="19" spans="1:8" ht="48.75" hidden="1" customHeight="1" x14ac:dyDescent="0.25">
      <c r="A19" s="142">
        <v>6361</v>
      </c>
      <c r="B19" s="143" t="s">
        <v>122</v>
      </c>
      <c r="C19" s="144">
        <v>2414090.73</v>
      </c>
      <c r="D19" s="45">
        <v>1999071</v>
      </c>
      <c r="E19" s="45">
        <f>'POSEBNI DIO'!G295+'POSEBNI DIO'!G494+'POSEBNI DIO'!G435+'POSEBNI DIO'!G465</f>
        <v>2503490</v>
      </c>
      <c r="F19" s="45">
        <f>'POSEBNI DIO'!H295+'POSEBNI DIO'!H494+'POSEBNI DIO'!H435+'POSEBNI DIO'!H465</f>
        <v>2503490</v>
      </c>
      <c r="G19" s="45">
        <f>'POSEBNI DIO'!I295+'POSEBNI DIO'!I494+'POSEBNI DIO'!I435+'POSEBNI DIO'!I465</f>
        <v>2503490</v>
      </c>
    </row>
    <row r="20" spans="1:8" ht="34.5" hidden="1" customHeight="1" x14ac:dyDescent="0.25">
      <c r="A20" s="142">
        <v>6362</v>
      </c>
      <c r="B20" s="143" t="s">
        <v>152</v>
      </c>
      <c r="C20" s="144">
        <v>930</v>
      </c>
      <c r="D20" s="45">
        <v>929</v>
      </c>
      <c r="E20" s="45">
        <f>'POSEBNI DIO'!G333</f>
        <v>930</v>
      </c>
      <c r="F20" s="45">
        <f>'POSEBNI DIO'!H333</f>
        <v>930</v>
      </c>
      <c r="G20" s="45">
        <f>'POSEBNI DIO'!I333</f>
        <v>930</v>
      </c>
    </row>
    <row r="21" spans="1:8" s="21" customFormat="1" ht="34.5" hidden="1" customHeight="1" x14ac:dyDescent="0.25">
      <c r="A21" s="148">
        <v>638</v>
      </c>
      <c r="B21" s="151" t="s">
        <v>149</v>
      </c>
      <c r="C21" s="149">
        <f>C22</f>
        <v>79206</v>
      </c>
      <c r="D21" s="149">
        <f t="shared" ref="D21" si="9">D22</f>
        <v>50000</v>
      </c>
      <c r="E21" s="149">
        <f>E22</f>
        <v>39000</v>
      </c>
      <c r="F21" s="149">
        <f>F22</f>
        <v>39000</v>
      </c>
      <c r="G21" s="149">
        <f>G22</f>
        <v>39000</v>
      </c>
    </row>
    <row r="22" spans="1:8" ht="36.75" hidden="1" customHeight="1" x14ac:dyDescent="0.25">
      <c r="A22" s="142">
        <v>6381</v>
      </c>
      <c r="B22" s="143" t="s">
        <v>123</v>
      </c>
      <c r="C22" s="144">
        <v>79206</v>
      </c>
      <c r="D22" s="45">
        <v>50000</v>
      </c>
      <c r="E22" s="45">
        <f>'POSEBNI DIO'!G413+'POSEBNI DIO'!G421</f>
        <v>39000</v>
      </c>
      <c r="F22" s="45">
        <f>'POSEBNI DIO'!H413+'POSEBNI DIO'!H421</f>
        <v>39000</v>
      </c>
      <c r="G22" s="45">
        <f>'POSEBNI DIO'!I413+'POSEBNI DIO'!I421</f>
        <v>39000</v>
      </c>
    </row>
    <row r="23" spans="1:8" s="21" customFormat="1" ht="36.75" hidden="1" customHeight="1" x14ac:dyDescent="0.25">
      <c r="A23" s="148">
        <v>639</v>
      </c>
      <c r="B23" s="151" t="s">
        <v>150</v>
      </c>
      <c r="C23" s="149">
        <f>C25+C26+C24</f>
        <v>22503.88</v>
      </c>
      <c r="D23" s="149">
        <f>D25+D26</f>
        <v>0</v>
      </c>
      <c r="E23" s="149">
        <v>0</v>
      </c>
      <c r="F23" s="149">
        <v>0</v>
      </c>
      <c r="G23" s="149">
        <v>0</v>
      </c>
    </row>
    <row r="24" spans="1:8" s="21" customFormat="1" ht="36.75" hidden="1" customHeight="1" x14ac:dyDescent="0.25">
      <c r="A24" s="125">
        <v>6391</v>
      </c>
      <c r="B24" s="29" t="s">
        <v>254</v>
      </c>
      <c r="C24" s="149">
        <v>542.08000000000004</v>
      </c>
      <c r="D24" s="149">
        <v>0</v>
      </c>
      <c r="E24" s="149">
        <v>0</v>
      </c>
      <c r="F24" s="149">
        <v>0</v>
      </c>
      <c r="G24" s="149">
        <v>0</v>
      </c>
    </row>
    <row r="25" spans="1:8" ht="47.25" hidden="1" customHeight="1" x14ac:dyDescent="0.25">
      <c r="A25" s="142">
        <v>6393</v>
      </c>
      <c r="B25" s="143" t="s">
        <v>124</v>
      </c>
      <c r="C25" s="144">
        <v>14289.55</v>
      </c>
      <c r="D25" s="45">
        <v>0</v>
      </c>
      <c r="E25" s="45">
        <v>0</v>
      </c>
      <c r="F25" s="45">
        <v>0</v>
      </c>
      <c r="G25" s="45">
        <v>0</v>
      </c>
    </row>
    <row r="26" spans="1:8" ht="51" hidden="1" x14ac:dyDescent="0.25">
      <c r="A26" s="142">
        <v>6394</v>
      </c>
      <c r="B26" s="143" t="s">
        <v>204</v>
      </c>
      <c r="C26" s="144">
        <v>7672.25</v>
      </c>
      <c r="D26" s="45">
        <v>0</v>
      </c>
      <c r="E26" s="45">
        <v>0</v>
      </c>
      <c r="F26" s="45">
        <v>0</v>
      </c>
      <c r="G26" s="45">
        <v>0</v>
      </c>
    </row>
    <row r="27" spans="1:8" ht="30" customHeight="1" x14ac:dyDescent="0.25">
      <c r="A27" s="157">
        <v>64</v>
      </c>
      <c r="B27" s="157" t="s">
        <v>139</v>
      </c>
      <c r="C27" s="158">
        <f>C28</f>
        <v>1.04</v>
      </c>
      <c r="D27" s="158">
        <f t="shared" ref="D27" si="10">D28</f>
        <v>10</v>
      </c>
      <c r="E27" s="158">
        <v>0</v>
      </c>
      <c r="F27" s="158">
        <v>0</v>
      </c>
      <c r="G27" s="158">
        <v>0</v>
      </c>
    </row>
    <row r="28" spans="1:8" s="21" customFormat="1" ht="29.25" hidden="1" customHeight="1" x14ac:dyDescent="0.25">
      <c r="A28" s="148">
        <v>641</v>
      </c>
      <c r="B28" s="151" t="s">
        <v>140</v>
      </c>
      <c r="C28" s="149">
        <f>C29</f>
        <v>1.04</v>
      </c>
      <c r="D28" s="149">
        <f t="shared" ref="D28" si="11">D29</f>
        <v>10</v>
      </c>
      <c r="E28" s="149">
        <v>0</v>
      </c>
      <c r="F28" s="149">
        <v>0</v>
      </c>
      <c r="G28" s="149">
        <v>0</v>
      </c>
    </row>
    <row r="29" spans="1:8" ht="40.5" hidden="1" customHeight="1" x14ac:dyDescent="0.25">
      <c r="A29" s="142">
        <v>6413</v>
      </c>
      <c r="B29" s="143" t="s">
        <v>117</v>
      </c>
      <c r="C29" s="144">
        <v>1.04</v>
      </c>
      <c r="D29" s="45">
        <v>10</v>
      </c>
      <c r="E29" s="45">
        <v>0</v>
      </c>
      <c r="F29" s="45">
        <v>0</v>
      </c>
      <c r="G29" s="45">
        <v>0</v>
      </c>
    </row>
    <row r="30" spans="1:8" ht="40.5" customHeight="1" x14ac:dyDescent="0.25">
      <c r="A30" s="157">
        <v>65</v>
      </c>
      <c r="B30" s="159" t="s">
        <v>141</v>
      </c>
      <c r="C30" s="158">
        <f>C31</f>
        <v>11457.19</v>
      </c>
      <c r="D30" s="158">
        <f t="shared" ref="D30" si="12">D31</f>
        <v>8000</v>
      </c>
      <c r="E30" s="158">
        <f>E31</f>
        <v>1000</v>
      </c>
      <c r="F30" s="158">
        <f t="shared" ref="F30:G30" si="13">F31</f>
        <v>1000</v>
      </c>
      <c r="G30" s="158">
        <f t="shared" si="13"/>
        <v>1000</v>
      </c>
    </row>
    <row r="31" spans="1:8" s="21" customFormat="1" ht="40.5" hidden="1" customHeight="1" x14ac:dyDescent="0.25">
      <c r="A31" s="148">
        <v>652</v>
      </c>
      <c r="B31" s="151" t="s">
        <v>142</v>
      </c>
      <c r="C31" s="149">
        <f>C32</f>
        <v>11457.19</v>
      </c>
      <c r="D31" s="149">
        <f t="shared" ref="D31" si="14">D32</f>
        <v>8000</v>
      </c>
      <c r="E31" s="149">
        <f>E32</f>
        <v>1000</v>
      </c>
      <c r="F31" s="149">
        <f t="shared" ref="F31:G31" si="15">F32</f>
        <v>1000</v>
      </c>
      <c r="G31" s="149">
        <f t="shared" si="15"/>
        <v>1000</v>
      </c>
    </row>
    <row r="32" spans="1:8" ht="28.5" hidden="1" customHeight="1" x14ac:dyDescent="0.25">
      <c r="A32" s="169">
        <v>6526</v>
      </c>
      <c r="B32" s="170" t="s">
        <v>118</v>
      </c>
      <c r="C32" s="171">
        <v>11457.19</v>
      </c>
      <c r="D32" s="172">
        <v>8000</v>
      </c>
      <c r="E32" s="172">
        <f>'POSEBNI DIO'!G250</f>
        <v>1000</v>
      </c>
      <c r="F32" s="172">
        <f>'POSEBNI DIO'!H250</f>
        <v>1000</v>
      </c>
      <c r="G32" s="172">
        <f>'POSEBNI DIO'!I250</f>
        <v>1000</v>
      </c>
      <c r="H32" s="152"/>
    </row>
    <row r="33" spans="1:8" s="21" customFormat="1" ht="29.25" customHeight="1" x14ac:dyDescent="0.25">
      <c r="A33" s="173">
        <v>66</v>
      </c>
      <c r="B33" s="174" t="s">
        <v>143</v>
      </c>
      <c r="C33" s="175">
        <f>C34+C36</f>
        <v>143691.46</v>
      </c>
      <c r="D33" s="175">
        <f t="shared" ref="D33" si="16">D34+D36</f>
        <v>144990</v>
      </c>
      <c r="E33" s="175">
        <f>E34+E36</f>
        <v>200000</v>
      </c>
      <c r="F33" s="175">
        <f t="shared" ref="F33:G33" si="17">F34+F36</f>
        <v>200000</v>
      </c>
      <c r="G33" s="175">
        <f t="shared" si="17"/>
        <v>200000</v>
      </c>
      <c r="H33" s="145"/>
    </row>
    <row r="34" spans="1:8" s="21" customFormat="1" ht="31.5" hidden="1" customHeight="1" x14ac:dyDescent="0.25">
      <c r="A34" s="176">
        <v>661</v>
      </c>
      <c r="B34" s="177" t="s">
        <v>143</v>
      </c>
      <c r="C34" s="178">
        <f>C35</f>
        <v>139941.46</v>
      </c>
      <c r="D34" s="178">
        <f t="shared" ref="D34" si="18">D35</f>
        <v>139990</v>
      </c>
      <c r="E34" s="178">
        <f>E35</f>
        <v>180000</v>
      </c>
      <c r="F34" s="178">
        <f t="shared" ref="F34:G34" si="19">F35</f>
        <v>180000</v>
      </c>
      <c r="G34" s="178">
        <f t="shared" si="19"/>
        <v>180000</v>
      </c>
      <c r="H34" s="145"/>
    </row>
    <row r="35" spans="1:8" ht="42" hidden="1" customHeight="1" x14ac:dyDescent="0.25">
      <c r="A35" s="142">
        <v>6615</v>
      </c>
      <c r="B35" s="143" t="s">
        <v>119</v>
      </c>
      <c r="C35" s="144">
        <v>139941.46</v>
      </c>
      <c r="D35" s="45">
        <v>139990</v>
      </c>
      <c r="E35" s="45">
        <f>'POSEBNI DIO'!G340+'POSEBNI DIO'!G201</f>
        <v>180000</v>
      </c>
      <c r="F35" s="45">
        <f>'POSEBNI DIO'!H340+'POSEBNI DIO'!H201</f>
        <v>180000</v>
      </c>
      <c r="G35" s="45">
        <f>'POSEBNI DIO'!I340+'POSEBNI DIO'!I201</f>
        <v>180000</v>
      </c>
    </row>
    <row r="36" spans="1:8" s="21" customFormat="1" ht="31.5" hidden="1" customHeight="1" x14ac:dyDescent="0.25">
      <c r="A36" s="148">
        <v>663</v>
      </c>
      <c r="B36" s="151" t="s">
        <v>151</v>
      </c>
      <c r="C36" s="149">
        <f>C37</f>
        <v>3750</v>
      </c>
      <c r="D36" s="149">
        <f t="shared" ref="D36" si="20">D37</f>
        <v>5000</v>
      </c>
      <c r="E36" s="149">
        <f>E37</f>
        <v>20000</v>
      </c>
      <c r="F36" s="149">
        <f t="shared" ref="F36:G36" si="21">F37</f>
        <v>20000</v>
      </c>
      <c r="G36" s="149">
        <f t="shared" si="21"/>
        <v>20000</v>
      </c>
    </row>
    <row r="37" spans="1:8" ht="27" hidden="1" customHeight="1" x14ac:dyDescent="0.25">
      <c r="A37" s="142">
        <v>6631</v>
      </c>
      <c r="B37" s="143" t="s">
        <v>125</v>
      </c>
      <c r="C37" s="144">
        <v>3750</v>
      </c>
      <c r="D37" s="45">
        <v>5000</v>
      </c>
      <c r="E37" s="45">
        <f>'POSEBNI DIO'!G262+'POSEBNI DIO'!G453</f>
        <v>20000</v>
      </c>
      <c r="F37" s="45">
        <f>'POSEBNI DIO'!H262+'POSEBNI DIO'!H453</f>
        <v>20000</v>
      </c>
      <c r="G37" s="45">
        <f>'POSEBNI DIO'!I262+'POSEBNI DIO'!I453</f>
        <v>20000</v>
      </c>
    </row>
    <row r="38" spans="1:8" ht="30" customHeight="1" x14ac:dyDescent="0.25">
      <c r="A38" s="154">
        <v>67</v>
      </c>
      <c r="B38" s="160" t="s">
        <v>158</v>
      </c>
      <c r="C38" s="156">
        <f>C39</f>
        <v>229983.27</v>
      </c>
      <c r="D38" s="156">
        <f t="shared" ref="D38" si="22">D39</f>
        <v>243149.89</v>
      </c>
      <c r="E38" s="156">
        <f>E39</f>
        <v>345819</v>
      </c>
      <c r="F38" s="156">
        <f t="shared" ref="F38:G38" si="23">F39</f>
        <v>302319</v>
      </c>
      <c r="G38" s="156">
        <f t="shared" si="23"/>
        <v>302319</v>
      </c>
    </row>
    <row r="39" spans="1:8" s="21" customFormat="1" ht="49.5" hidden="1" customHeight="1" x14ac:dyDescent="0.25">
      <c r="A39" s="8">
        <v>671</v>
      </c>
      <c r="B39" s="136" t="s">
        <v>156</v>
      </c>
      <c r="C39" s="147">
        <f>C40+C41</f>
        <v>229983.27</v>
      </c>
      <c r="D39" s="147">
        <f>D40+D41</f>
        <v>243149.89</v>
      </c>
      <c r="E39" s="147">
        <f>E40+E41</f>
        <v>345819</v>
      </c>
      <c r="F39" s="147">
        <f t="shared" ref="F39:G39" si="24">F40+F41</f>
        <v>302319</v>
      </c>
      <c r="G39" s="147">
        <f t="shared" si="24"/>
        <v>302319</v>
      </c>
    </row>
    <row r="40" spans="1:8" ht="37.5" hidden="1" customHeight="1" x14ac:dyDescent="0.25">
      <c r="A40" s="125">
        <v>6711</v>
      </c>
      <c r="B40" s="30" t="s">
        <v>157</v>
      </c>
      <c r="C40" s="171">
        <v>212137.24</v>
      </c>
      <c r="D40" s="172">
        <v>241149.89</v>
      </c>
      <c r="E40" s="172">
        <f>'POSEBNI DIO'!G15+'POSEBNI DIO'!G63+'POSEBNI DIO'!G193</f>
        <v>300819</v>
      </c>
      <c r="F40" s="172">
        <f>'POSEBNI DIO'!H15+'POSEBNI DIO'!H63+'POSEBNI DIO'!H193</f>
        <v>300319</v>
      </c>
      <c r="G40" s="172">
        <f>'POSEBNI DIO'!I15+'POSEBNI DIO'!I63+'POSEBNI DIO'!I193</f>
        <v>300319</v>
      </c>
    </row>
    <row r="41" spans="1:8" ht="37.5" hidden="1" customHeight="1" x14ac:dyDescent="0.25">
      <c r="A41" s="125">
        <v>6712</v>
      </c>
      <c r="B41" s="124" t="s">
        <v>253</v>
      </c>
      <c r="C41" s="204">
        <v>17846.03</v>
      </c>
      <c r="D41" s="205">
        <v>2000</v>
      </c>
      <c r="E41" s="206">
        <f>'POSEBNI DIO'!G171+'POSEBNI DIO'!G57</f>
        <v>45000</v>
      </c>
      <c r="F41" s="206">
        <f>'POSEBNI DIO'!H171</f>
        <v>2000</v>
      </c>
      <c r="G41" s="206">
        <f>'POSEBNI DIO'!I171</f>
        <v>2000</v>
      </c>
    </row>
    <row r="42" spans="1:8" ht="30" customHeight="1" x14ac:dyDescent="0.25">
      <c r="A42" s="8">
        <v>9</v>
      </c>
      <c r="B42" s="136" t="s">
        <v>144</v>
      </c>
      <c r="C42" s="147">
        <f>C43</f>
        <v>0</v>
      </c>
      <c r="D42" s="147">
        <f t="shared" ref="D42" si="25">D43</f>
        <v>100000</v>
      </c>
      <c r="E42" s="147">
        <f>E43</f>
        <v>100000</v>
      </c>
      <c r="F42" s="147">
        <f t="shared" ref="F42:G43" si="26">F43</f>
        <v>0</v>
      </c>
      <c r="G42" s="147">
        <f t="shared" si="26"/>
        <v>0</v>
      </c>
    </row>
    <row r="43" spans="1:8" ht="29.25" customHeight="1" x14ac:dyDescent="0.25">
      <c r="A43" s="8">
        <v>92</v>
      </c>
      <c r="B43" s="136" t="s">
        <v>145</v>
      </c>
      <c r="C43" s="147">
        <f>C44</f>
        <v>0</v>
      </c>
      <c r="D43" s="147">
        <f t="shared" ref="D43" si="27">D44</f>
        <v>100000</v>
      </c>
      <c r="E43" s="147">
        <f>E44</f>
        <v>100000</v>
      </c>
      <c r="F43" s="147">
        <f t="shared" si="26"/>
        <v>0</v>
      </c>
      <c r="G43" s="147">
        <f t="shared" si="26"/>
        <v>0</v>
      </c>
    </row>
    <row r="44" spans="1:8" s="21" customFormat="1" ht="28.5" hidden="1" customHeight="1" x14ac:dyDescent="0.25">
      <c r="A44" s="8">
        <v>922</v>
      </c>
      <c r="B44" s="136" t="s">
        <v>146</v>
      </c>
      <c r="C44" s="147">
        <f>C45</f>
        <v>0</v>
      </c>
      <c r="D44" s="147">
        <f t="shared" ref="D44" si="28">D45</f>
        <v>100000</v>
      </c>
      <c r="E44" s="147">
        <f>E45</f>
        <v>100000</v>
      </c>
      <c r="F44" s="147">
        <f t="shared" ref="F44:G44" si="29">F45</f>
        <v>0</v>
      </c>
      <c r="G44" s="147">
        <f t="shared" si="29"/>
        <v>0</v>
      </c>
    </row>
    <row r="45" spans="1:8" ht="32.25" hidden="1" customHeight="1" x14ac:dyDescent="0.25">
      <c r="A45" s="142">
        <v>9221</v>
      </c>
      <c r="B45" s="143" t="s">
        <v>120</v>
      </c>
      <c r="C45" s="144">
        <v>0</v>
      </c>
      <c r="D45" s="45">
        <v>100000</v>
      </c>
      <c r="E45" s="45">
        <f>'Prihodi i rashodi po izvorima'!D15</f>
        <v>100000</v>
      </c>
      <c r="F45" s="45">
        <f>'Prihodi i rashodi po izvorima'!E15</f>
        <v>0</v>
      </c>
      <c r="G45" s="45">
        <f>'Prihodi i rashodi po izvorima'!F15</f>
        <v>0</v>
      </c>
    </row>
    <row r="46" spans="1:8" ht="26.25" customHeight="1" x14ac:dyDescent="0.25">
      <c r="A46" s="179"/>
      <c r="B46" s="179"/>
      <c r="C46" s="180"/>
      <c r="D46" s="180"/>
      <c r="E46" s="180"/>
      <c r="F46" s="180"/>
      <c r="G46" s="180"/>
    </row>
    <row r="47" spans="1:8" ht="24.75" customHeight="1" x14ac:dyDescent="0.25">
      <c r="A47" s="305"/>
      <c r="B47" s="306"/>
      <c r="C47" s="306"/>
      <c r="D47" s="306"/>
      <c r="E47" s="306"/>
      <c r="F47" s="306"/>
      <c r="G47" s="306"/>
    </row>
    <row r="48" spans="1:8" ht="29.25" customHeight="1" x14ac:dyDescent="0.25">
      <c r="A48" s="31"/>
      <c r="B48" s="31"/>
      <c r="C48" s="48"/>
      <c r="D48" s="48"/>
      <c r="E48" s="48"/>
      <c r="F48" s="48"/>
      <c r="G48" s="49"/>
    </row>
    <row r="49" spans="1:7" ht="33.75" customHeight="1" x14ac:dyDescent="0.25">
      <c r="A49" s="28" t="s">
        <v>13</v>
      </c>
      <c r="B49" s="28" t="s">
        <v>17</v>
      </c>
      <c r="C49" s="50" t="s">
        <v>247</v>
      </c>
      <c r="D49" s="50" t="s">
        <v>191</v>
      </c>
      <c r="E49" s="50" t="s">
        <v>251</v>
      </c>
      <c r="F49" s="50" t="s">
        <v>192</v>
      </c>
      <c r="G49" s="50" t="s">
        <v>226</v>
      </c>
    </row>
    <row r="50" spans="1:7" ht="37.5" customHeight="1" x14ac:dyDescent="0.25">
      <c r="A50" s="28"/>
      <c r="B50" s="28" t="s">
        <v>159</v>
      </c>
      <c r="C50" s="146">
        <f>C51+C106</f>
        <v>2970066.0500000003</v>
      </c>
      <c r="D50" s="146">
        <f>D51+D106</f>
        <v>2645549.8899999997</v>
      </c>
      <c r="E50" s="146">
        <f>E51+E106</f>
        <v>3281559</v>
      </c>
      <c r="F50" s="146">
        <f t="shared" ref="F50:G50" si="30">F51+F106</f>
        <v>3138059</v>
      </c>
      <c r="G50" s="146">
        <f t="shared" si="30"/>
        <v>3138059</v>
      </c>
    </row>
    <row r="51" spans="1:7" ht="24" customHeight="1" x14ac:dyDescent="0.25">
      <c r="A51" s="161">
        <v>3</v>
      </c>
      <c r="B51" s="162" t="s">
        <v>18</v>
      </c>
      <c r="C51" s="163">
        <f>C52+C63+C95+C99+C102</f>
        <v>2889159.87</v>
      </c>
      <c r="D51" s="163">
        <f>D52+D63+D95+D99+D102</f>
        <v>2457620.8899999997</v>
      </c>
      <c r="E51" s="163">
        <f>E52+E63+E95+E99+E102</f>
        <v>3055629</v>
      </c>
      <c r="F51" s="163">
        <f t="shared" ref="F51:G51" si="31">F52+F63+F95+F99+F102</f>
        <v>3055129</v>
      </c>
      <c r="G51" s="163">
        <f t="shared" si="31"/>
        <v>3055129</v>
      </c>
    </row>
    <row r="52" spans="1:7" ht="24" customHeight="1" x14ac:dyDescent="0.25">
      <c r="A52" s="154">
        <v>31</v>
      </c>
      <c r="B52" s="183" t="s">
        <v>19</v>
      </c>
      <c r="C52" s="156">
        <f>C53+C57+C59</f>
        <v>2475660.39</v>
      </c>
      <c r="D52" s="156">
        <f>D53+D57+D59</f>
        <v>2054521.17</v>
      </c>
      <c r="E52" s="156">
        <f>E53+E57+E59</f>
        <v>2627840</v>
      </c>
      <c r="F52" s="156">
        <f t="shared" ref="F52:G52" si="32">F53+F57+F59</f>
        <v>2627840</v>
      </c>
      <c r="G52" s="156">
        <f t="shared" si="32"/>
        <v>2627840</v>
      </c>
    </row>
    <row r="53" spans="1:7" s="22" customFormat="1" ht="24" hidden="1" customHeight="1" x14ac:dyDescent="0.25">
      <c r="A53" s="8">
        <v>311</v>
      </c>
      <c r="B53" s="123" t="s">
        <v>131</v>
      </c>
      <c r="C53" s="147">
        <f>C54+C55</f>
        <v>1639917.85</v>
      </c>
      <c r="D53" s="147">
        <f>SUM(D54:D56)</f>
        <v>1309943.68</v>
      </c>
      <c r="E53" s="147">
        <f>SUM(E54:E56)</f>
        <v>2089820</v>
      </c>
      <c r="F53" s="147">
        <f t="shared" ref="F53:G53" si="33">SUM(F54:F56)</f>
        <v>2089820</v>
      </c>
      <c r="G53" s="147">
        <f t="shared" si="33"/>
        <v>2089820</v>
      </c>
    </row>
    <row r="54" spans="1:7" s="22" customFormat="1" ht="24" hidden="1" customHeight="1" x14ac:dyDescent="0.25">
      <c r="A54" s="125">
        <v>3111</v>
      </c>
      <c r="B54" s="29" t="s">
        <v>75</v>
      </c>
      <c r="C54" s="171">
        <v>1639917.85</v>
      </c>
      <c r="D54" s="172">
        <f>'POSEBNI DIO'!F99+'POSEBNI DIO'!F113+'POSEBNI DIO'!F129+'POSEBNI DIO'!F145+'POSEBNI DIO'!F205+'POSEBNI DIO'!F299+'POSEBNI DIO'!F162</f>
        <v>1309943.68</v>
      </c>
      <c r="E54" s="172">
        <f>'POSEBNI DIO'!G99+'POSEBNI DIO'!G113+'POSEBNI DIO'!G129+'POSEBNI DIO'!G145+'POSEBNI DIO'!G205+'POSEBNI DIO'!G299</f>
        <v>1904820</v>
      </c>
      <c r="F54" s="172">
        <f>'POSEBNI DIO'!H99+'POSEBNI DIO'!H113+'POSEBNI DIO'!H129+'POSEBNI DIO'!H145+'POSEBNI DIO'!H205+'POSEBNI DIO'!H299</f>
        <v>1904820</v>
      </c>
      <c r="G54" s="172">
        <f>'POSEBNI DIO'!I99+'POSEBNI DIO'!I113+'POSEBNI DIO'!I129+'POSEBNI DIO'!I145+'POSEBNI DIO'!I205+'POSEBNI DIO'!I299</f>
        <v>1904820</v>
      </c>
    </row>
    <row r="55" spans="1:7" s="22" customFormat="1" ht="24" hidden="1" customHeight="1" x14ac:dyDescent="0.25">
      <c r="A55" s="125">
        <v>3113</v>
      </c>
      <c r="B55" s="29" t="s">
        <v>128</v>
      </c>
      <c r="C55" s="150">
        <v>0</v>
      </c>
      <c r="D55" s="150">
        <f>'POSEBNI DIO'!F300</f>
        <v>0</v>
      </c>
      <c r="E55" s="150">
        <f>'POSEBNI DIO'!G300</f>
        <v>160000</v>
      </c>
      <c r="F55" s="150">
        <f>'POSEBNI DIO'!H300</f>
        <v>160000</v>
      </c>
      <c r="G55" s="150">
        <f>'POSEBNI DIO'!I300</f>
        <v>160000</v>
      </c>
    </row>
    <row r="56" spans="1:7" s="22" customFormat="1" ht="24" hidden="1" customHeight="1" x14ac:dyDescent="0.25">
      <c r="A56" s="125">
        <v>3114</v>
      </c>
      <c r="B56" s="227"/>
      <c r="C56" s="150">
        <v>0</v>
      </c>
      <c r="D56" s="150">
        <f>'POSEBNI DIO'!F301</f>
        <v>0</v>
      </c>
      <c r="E56" s="150">
        <f>'POSEBNI DIO'!G301</f>
        <v>25000</v>
      </c>
      <c r="F56" s="150">
        <f>'POSEBNI DIO'!H301</f>
        <v>25000</v>
      </c>
      <c r="G56" s="150">
        <f>'POSEBNI DIO'!I301</f>
        <v>25000</v>
      </c>
    </row>
    <row r="57" spans="1:7" s="22" customFormat="1" ht="24" hidden="1" customHeight="1" x14ac:dyDescent="0.25">
      <c r="A57" s="8">
        <v>312</v>
      </c>
      <c r="B57" s="123" t="s">
        <v>76</v>
      </c>
      <c r="C57" s="147">
        <f>C58</f>
        <v>104408.91</v>
      </c>
      <c r="D57" s="147">
        <f>D58</f>
        <v>88100</v>
      </c>
      <c r="E57" s="147">
        <f>E58</f>
        <v>127730</v>
      </c>
      <c r="F57" s="147">
        <f t="shared" ref="F57:G57" si="34">F58</f>
        <v>127730</v>
      </c>
      <c r="G57" s="147">
        <f t="shared" si="34"/>
        <v>127730</v>
      </c>
    </row>
    <row r="58" spans="1:7" s="22" customFormat="1" ht="24" hidden="1" customHeight="1" x14ac:dyDescent="0.25">
      <c r="A58" s="125">
        <v>3121</v>
      </c>
      <c r="B58" s="29" t="s">
        <v>76</v>
      </c>
      <c r="C58" s="171">
        <v>104408.91</v>
      </c>
      <c r="D58" s="172">
        <f>'POSEBNI DIO'!F101+'POSEBNI DIO'!F115+'POSEBNI DIO'!F131+'POSEBNI DIO'!F147+'POSEBNI DIO'!F207+'POSEBNI DIO'!F303+'POSEBNI DIO'!F433+'POSEBNI DIO'!F475+'POSEBNI DIO'!F164</f>
        <v>88100</v>
      </c>
      <c r="E58" s="172">
        <f>'POSEBNI DIO'!G101+'POSEBNI DIO'!G115+'POSEBNI DIO'!G131+'POSEBNI DIO'!G147+'POSEBNI DIO'!G207+'POSEBNI DIO'!G303+'POSEBNI DIO'!G433+'POSEBNI DIO'!G475</f>
        <v>127730</v>
      </c>
      <c r="F58" s="172">
        <f>'POSEBNI DIO'!H101+'POSEBNI DIO'!H115+'POSEBNI DIO'!H131+'POSEBNI DIO'!H147+'POSEBNI DIO'!H207+'POSEBNI DIO'!H303+'POSEBNI DIO'!H433+'POSEBNI DIO'!H475</f>
        <v>127730</v>
      </c>
      <c r="G58" s="172">
        <f>'POSEBNI DIO'!I101+'POSEBNI DIO'!I115+'POSEBNI DIO'!I131+'POSEBNI DIO'!I147+'POSEBNI DIO'!I207+'POSEBNI DIO'!I303+'POSEBNI DIO'!I433+'POSEBNI DIO'!I475</f>
        <v>127730</v>
      </c>
    </row>
    <row r="59" spans="1:7" s="22" customFormat="1" ht="24" hidden="1" customHeight="1" x14ac:dyDescent="0.25">
      <c r="A59" s="8">
        <v>313</v>
      </c>
      <c r="B59" s="123" t="s">
        <v>132</v>
      </c>
      <c r="C59" s="147">
        <f>C60+C61+C62</f>
        <v>731333.63</v>
      </c>
      <c r="D59" s="147">
        <f>SUM(D60:D62)</f>
        <v>656477.49</v>
      </c>
      <c r="E59" s="147">
        <f>SUM(E60:E62)</f>
        <v>410290</v>
      </c>
      <c r="F59" s="147">
        <f t="shared" ref="F59:G59" si="35">SUM(F60:F62)</f>
        <v>410290</v>
      </c>
      <c r="G59" s="147">
        <f t="shared" si="35"/>
        <v>410290</v>
      </c>
    </row>
    <row r="60" spans="1:7" s="22" customFormat="1" ht="24" hidden="1" customHeight="1" x14ac:dyDescent="0.25">
      <c r="A60" s="125">
        <v>3131</v>
      </c>
      <c r="B60" s="29" t="s">
        <v>83</v>
      </c>
      <c r="C60" s="150">
        <v>399521.8</v>
      </c>
      <c r="D60" s="150">
        <f>'POSEBNI DIO'!F209+'POSEBNI DIO'!F305</f>
        <v>350500</v>
      </c>
      <c r="E60" s="150">
        <f>'POSEBNI DIO'!G209+'POSEBNI DIO'!G305</f>
        <v>0</v>
      </c>
      <c r="F60" s="150">
        <f>'POSEBNI DIO'!H209+'POSEBNI DIO'!H305</f>
        <v>0</v>
      </c>
      <c r="G60" s="150">
        <f>'POSEBNI DIO'!I209+'POSEBNI DIO'!I305</f>
        <v>0</v>
      </c>
    </row>
    <row r="61" spans="1:7" s="22" customFormat="1" ht="24" hidden="1" customHeight="1" x14ac:dyDescent="0.25">
      <c r="A61" s="125">
        <v>3132</v>
      </c>
      <c r="B61" s="29" t="s">
        <v>77</v>
      </c>
      <c r="C61" s="171">
        <v>331799.90000000002</v>
      </c>
      <c r="D61" s="172">
        <f>'POSEBNI DIO'!F103+'POSEBNI DIO'!F117+'POSEBNI DIO'!F133+'POSEBNI DIO'!F149+'POSEBNI DIO'!F210+'POSEBNI DIO'!F306+'POSEBNI DIO'!F166</f>
        <v>305977.49</v>
      </c>
      <c r="E61" s="172">
        <f>'POSEBNI DIO'!G103+'POSEBNI DIO'!G117+'POSEBNI DIO'!G133+'POSEBNI DIO'!G149+'POSEBNI DIO'!G210+'POSEBNI DIO'!G306</f>
        <v>410290</v>
      </c>
      <c r="F61" s="172">
        <f>'POSEBNI DIO'!H103+'POSEBNI DIO'!H117+'POSEBNI DIO'!H133+'POSEBNI DIO'!H149+'POSEBNI DIO'!H210+'POSEBNI DIO'!H306</f>
        <v>410290</v>
      </c>
      <c r="G61" s="172">
        <f>'POSEBNI DIO'!I103+'POSEBNI DIO'!I117+'POSEBNI DIO'!I133+'POSEBNI DIO'!I149+'POSEBNI DIO'!I210+'POSEBNI DIO'!I306</f>
        <v>410290</v>
      </c>
    </row>
    <row r="62" spans="1:7" s="22" customFormat="1" ht="24" hidden="1" customHeight="1" x14ac:dyDescent="0.25">
      <c r="A62" s="125">
        <v>3133</v>
      </c>
      <c r="B62" s="143" t="s">
        <v>171</v>
      </c>
      <c r="C62" s="144">
        <v>11.93</v>
      </c>
      <c r="D62" s="45">
        <f>'POSEBNI DIO'!F307</f>
        <v>0</v>
      </c>
      <c r="E62" s="45">
        <f>'POSEBNI DIO'!G307</f>
        <v>0</v>
      </c>
      <c r="F62" s="45">
        <f>'POSEBNI DIO'!H307</f>
        <v>0</v>
      </c>
      <c r="G62" s="45">
        <f>'POSEBNI DIO'!I307</f>
        <v>0</v>
      </c>
    </row>
    <row r="63" spans="1:7" s="22" customFormat="1" ht="24" customHeight="1" x14ac:dyDescent="0.25">
      <c r="A63" s="154">
        <v>32</v>
      </c>
      <c r="B63" s="183" t="s">
        <v>28</v>
      </c>
      <c r="C63" s="156">
        <f>C64+C69+C76+C86+C88</f>
        <v>398224.26999999996</v>
      </c>
      <c r="D63" s="156">
        <f>D64+D69+D76+D86+D88</f>
        <v>348669.72</v>
      </c>
      <c r="E63" s="156">
        <f>E64+E69+E76+E86+E88</f>
        <v>378289</v>
      </c>
      <c r="F63" s="156">
        <f t="shared" ref="F63:G63" si="36">F64+F69+F76+F86+F88</f>
        <v>377789</v>
      </c>
      <c r="G63" s="156">
        <f t="shared" si="36"/>
        <v>377789</v>
      </c>
    </row>
    <row r="64" spans="1:7" s="22" customFormat="1" ht="24" hidden="1" customHeight="1" x14ac:dyDescent="0.25">
      <c r="A64" s="8">
        <v>321</v>
      </c>
      <c r="B64" s="123" t="s">
        <v>39</v>
      </c>
      <c r="C64" s="147">
        <f>SUM(C65:C68)</f>
        <v>113793.65999999999</v>
      </c>
      <c r="D64" s="147">
        <f>SUM(D65:D68)</f>
        <v>150415.07999999999</v>
      </c>
      <c r="E64" s="147">
        <f>SUM(E65:E68)</f>
        <v>156990</v>
      </c>
      <c r="F64" s="147">
        <f t="shared" ref="F64:G64" si="37">SUM(F65:F68)</f>
        <v>156990</v>
      </c>
      <c r="G64" s="147">
        <f t="shared" si="37"/>
        <v>156990</v>
      </c>
    </row>
    <row r="65" spans="1:7" s="22" customFormat="1" ht="24" hidden="1" customHeight="1" x14ac:dyDescent="0.25">
      <c r="A65" s="125">
        <v>3211</v>
      </c>
      <c r="B65" s="143" t="s">
        <v>40</v>
      </c>
      <c r="C65" s="171">
        <v>55340.49</v>
      </c>
      <c r="D65" s="172">
        <f>'POSEBNI DIO'!F21+'POSEBNI DIO'!F106+'POSEBNI DIO'!F120+'POSEBNI DIO'!F136+'POSEBNI DIO'!F152+'POSEBNI DIO'!F213+'POSEBNI DIO'!F254+'POSEBNI DIO'!F266+'POSEBNI DIO'!F310+'POSEBNI DIO'!F371+'POSEBNI DIO'!F457+'POSEBNI DIO'!F478+'POSEBNI DIO'!F169</f>
        <v>93270.36</v>
      </c>
      <c r="E65" s="172">
        <f>'POSEBNI DIO'!G21+'POSEBNI DIO'!G106+'POSEBNI DIO'!G120+'POSEBNI DIO'!G136+'POSEBNI DIO'!G152+'POSEBNI DIO'!G213+'POSEBNI DIO'!G254+'POSEBNI DIO'!G266+'POSEBNI DIO'!G310+'POSEBNI DIO'!G371+'POSEBNI DIO'!G457+'POSEBNI DIO'!G478</f>
        <v>29370</v>
      </c>
      <c r="F65" s="172">
        <f>'POSEBNI DIO'!H21+'POSEBNI DIO'!H106+'POSEBNI DIO'!H120+'POSEBNI DIO'!H136+'POSEBNI DIO'!H152+'POSEBNI DIO'!H213+'POSEBNI DIO'!H254+'POSEBNI DIO'!H266+'POSEBNI DIO'!H310+'POSEBNI DIO'!H371+'POSEBNI DIO'!H457+'POSEBNI DIO'!H478</f>
        <v>29370</v>
      </c>
      <c r="G65" s="172">
        <f>'POSEBNI DIO'!I21+'POSEBNI DIO'!I106+'POSEBNI DIO'!I120+'POSEBNI DIO'!I136+'POSEBNI DIO'!I152+'POSEBNI DIO'!I213+'POSEBNI DIO'!I254+'POSEBNI DIO'!I266+'POSEBNI DIO'!I310+'POSEBNI DIO'!I371+'POSEBNI DIO'!I457+'POSEBNI DIO'!I478</f>
        <v>29370</v>
      </c>
    </row>
    <row r="66" spans="1:7" s="22" customFormat="1" ht="24" hidden="1" customHeight="1" x14ac:dyDescent="0.25">
      <c r="A66" s="125">
        <v>3212</v>
      </c>
      <c r="B66" s="29" t="s">
        <v>41</v>
      </c>
      <c r="C66" s="171">
        <v>50896.32</v>
      </c>
      <c r="D66" s="172">
        <f>'POSEBNI DIO'!F22+'POSEBNI DIO'!F107+'POSEBNI DIO'!F121+'POSEBNI DIO'!F137+'POSEBNI DIO'!F153+'POSEBNI DIO'!F311+'POSEBNI DIO'!F170</f>
        <v>49644.719999999994</v>
      </c>
      <c r="E66" s="172">
        <f>'POSEBNI DIO'!G22+'POSEBNI DIO'!G107+'POSEBNI DIO'!G121+'POSEBNI DIO'!G137+'POSEBNI DIO'!G153+'POSEBNI DIO'!G311</f>
        <v>51610</v>
      </c>
      <c r="F66" s="172">
        <f>'POSEBNI DIO'!H22+'POSEBNI DIO'!H107+'POSEBNI DIO'!H121+'POSEBNI DIO'!H137+'POSEBNI DIO'!H153+'POSEBNI DIO'!H311</f>
        <v>51610</v>
      </c>
      <c r="G66" s="172">
        <f>'POSEBNI DIO'!I22+'POSEBNI DIO'!I107+'POSEBNI DIO'!I121+'POSEBNI DIO'!I137+'POSEBNI DIO'!I153+'POSEBNI DIO'!I311</f>
        <v>51610</v>
      </c>
    </row>
    <row r="67" spans="1:7" s="22" customFormat="1" ht="24" hidden="1" customHeight="1" x14ac:dyDescent="0.25">
      <c r="A67" s="125">
        <v>3213</v>
      </c>
      <c r="B67" s="29" t="s">
        <v>42</v>
      </c>
      <c r="C67" s="171">
        <v>6893.15</v>
      </c>
      <c r="D67" s="172">
        <f>'POSEBNI DIO'!F23+'POSEBNI DIO'!F122+'POSEBNI DIO'!F138+'POSEBNI DIO'!F154+'POSEBNI DIO'!F214+'POSEBNI DIO'!F267+'POSEBNI DIO'!F372+'POSEBNI DIO'!F409+'POSEBNI DIO'!F417+'POSEBNI DIO'!F425+'POSEBNI DIO'!F458</f>
        <v>6000</v>
      </c>
      <c r="E67" s="172">
        <f>'POSEBNI DIO'!G23+'POSEBNI DIO'!G122+'POSEBNI DIO'!G138+'POSEBNI DIO'!G154+'POSEBNI DIO'!G214+'POSEBNI DIO'!G267+'POSEBNI DIO'!G372+'POSEBNI DIO'!G409+'POSEBNI DIO'!G417+'POSEBNI DIO'!G425+'POSEBNI DIO'!G458+'POSEBNI DIO'!G401</f>
        <v>75110</v>
      </c>
      <c r="F67" s="172">
        <f>'POSEBNI DIO'!H23+'POSEBNI DIO'!H122+'POSEBNI DIO'!H138+'POSEBNI DIO'!H154+'POSEBNI DIO'!H214+'POSEBNI DIO'!H267+'POSEBNI DIO'!H372+'POSEBNI DIO'!H409+'POSEBNI DIO'!H417+'POSEBNI DIO'!H425+'POSEBNI DIO'!H458+'POSEBNI DIO'!H401</f>
        <v>75110</v>
      </c>
      <c r="G67" s="172">
        <f>'POSEBNI DIO'!I23+'POSEBNI DIO'!I122+'POSEBNI DIO'!I138+'POSEBNI DIO'!I154+'POSEBNI DIO'!I214+'POSEBNI DIO'!I267+'POSEBNI DIO'!I372+'POSEBNI DIO'!I409+'POSEBNI DIO'!I417+'POSEBNI DIO'!I425+'POSEBNI DIO'!I458+'POSEBNI DIO'!I401</f>
        <v>75110</v>
      </c>
    </row>
    <row r="68" spans="1:7" s="22" customFormat="1" ht="24" hidden="1" customHeight="1" x14ac:dyDescent="0.25">
      <c r="A68" s="125">
        <v>3214</v>
      </c>
      <c r="B68" s="29" t="s">
        <v>43</v>
      </c>
      <c r="C68" s="171">
        <v>663.7</v>
      </c>
      <c r="D68" s="172">
        <f>'POSEBNI DIO'!F24+'POSEBNI DIO'!F215+'POSEBNI DIO'!F479</f>
        <v>1500</v>
      </c>
      <c r="E68" s="172">
        <f>'POSEBNI DIO'!G24+'POSEBNI DIO'!G215+'POSEBNI DIO'!G479</f>
        <v>900</v>
      </c>
      <c r="F68" s="172">
        <f>'POSEBNI DIO'!H24+'POSEBNI DIO'!H215+'POSEBNI DIO'!H479</f>
        <v>900</v>
      </c>
      <c r="G68" s="172">
        <f>'POSEBNI DIO'!I24+'POSEBNI DIO'!I215+'POSEBNI DIO'!I479</f>
        <v>900</v>
      </c>
    </row>
    <row r="69" spans="1:7" s="22" customFormat="1" ht="28.5" hidden="1" customHeight="1" x14ac:dyDescent="0.25">
      <c r="A69" s="8">
        <v>322</v>
      </c>
      <c r="B69" s="123" t="s">
        <v>44</v>
      </c>
      <c r="C69" s="147">
        <f>SUM(C70:C75)</f>
        <v>96933.719999999987</v>
      </c>
      <c r="D69" s="147">
        <f>SUM(D70:D75)</f>
        <v>105968.45999999999</v>
      </c>
      <c r="E69" s="147">
        <f>SUM(E70:E75)</f>
        <v>104865</v>
      </c>
      <c r="F69" s="147">
        <f t="shared" ref="F69:G69" si="38">SUM(F70:F75)</f>
        <v>104865</v>
      </c>
      <c r="G69" s="147">
        <f t="shared" si="38"/>
        <v>104865</v>
      </c>
    </row>
    <row r="70" spans="1:7" s="22" customFormat="1" ht="24" hidden="1" customHeight="1" x14ac:dyDescent="0.25">
      <c r="A70" s="125">
        <v>3221</v>
      </c>
      <c r="B70" s="29" t="s">
        <v>45</v>
      </c>
      <c r="C70" s="171">
        <v>23562.95</v>
      </c>
      <c r="D70" s="172">
        <f>'POSEBNI DIO'!F26+'POSEBNI DIO'!F217+'POSEBNI DIO'!F256+'POSEBNI DIO'!F269+'POSEBNI DIO'!F313+'POSEBNI DIO'!F374</f>
        <v>29500</v>
      </c>
      <c r="E70" s="172">
        <f>'POSEBNI DIO'!G26+'POSEBNI DIO'!G217+'POSEBNI DIO'!G256+'POSEBNI DIO'!G269+'POSEBNI DIO'!G313+'POSEBNI DIO'!G374</f>
        <v>23000</v>
      </c>
      <c r="F70" s="172">
        <f>'POSEBNI DIO'!H26+'POSEBNI DIO'!H217+'POSEBNI DIO'!H256+'POSEBNI DIO'!H269+'POSEBNI DIO'!H313+'POSEBNI DIO'!H374</f>
        <v>23000</v>
      </c>
      <c r="G70" s="172">
        <f>'POSEBNI DIO'!I26+'POSEBNI DIO'!I217+'POSEBNI DIO'!I256+'POSEBNI DIO'!I269+'POSEBNI DIO'!I313+'POSEBNI DIO'!I374</f>
        <v>23000</v>
      </c>
    </row>
    <row r="71" spans="1:7" s="22" customFormat="1" ht="24" hidden="1" customHeight="1" x14ac:dyDescent="0.25">
      <c r="A71" s="125">
        <v>3222</v>
      </c>
      <c r="B71" s="29" t="s">
        <v>164</v>
      </c>
      <c r="C71" s="171">
        <v>3074.13</v>
      </c>
      <c r="D71" s="172">
        <f>'POSEBNI DIO'!F27+'POSEBNI DIO'!F218</f>
        <v>3298.77</v>
      </c>
      <c r="E71" s="172">
        <f>'POSEBNI DIO'!G27+'POSEBNI DIO'!G218</f>
        <v>4500</v>
      </c>
      <c r="F71" s="172">
        <f>'POSEBNI DIO'!H27+'POSEBNI DIO'!H218</f>
        <v>4500</v>
      </c>
      <c r="G71" s="172">
        <f>'POSEBNI DIO'!I27+'POSEBNI DIO'!I218</f>
        <v>4500</v>
      </c>
    </row>
    <row r="72" spans="1:7" s="22" customFormat="1" ht="24" hidden="1" customHeight="1" x14ac:dyDescent="0.25">
      <c r="A72" s="125">
        <v>3223</v>
      </c>
      <c r="B72" s="29" t="s">
        <v>46</v>
      </c>
      <c r="C72" s="171">
        <v>52888.3</v>
      </c>
      <c r="D72" s="172">
        <f>'POSEBNI DIO'!F28+'POSEBNI DIO'!F219</f>
        <v>55000</v>
      </c>
      <c r="E72" s="172">
        <f>'POSEBNI DIO'!G28+'POSEBNI DIO'!G219</f>
        <v>57840</v>
      </c>
      <c r="F72" s="172">
        <f>'POSEBNI DIO'!H28+'POSEBNI DIO'!H219</f>
        <v>57840</v>
      </c>
      <c r="G72" s="172">
        <f>'POSEBNI DIO'!I28+'POSEBNI DIO'!I219</f>
        <v>57840</v>
      </c>
    </row>
    <row r="73" spans="1:7" s="22" customFormat="1" ht="24" hidden="1" customHeight="1" x14ac:dyDescent="0.25">
      <c r="A73" s="125">
        <v>3224</v>
      </c>
      <c r="B73" s="29" t="s">
        <v>68</v>
      </c>
      <c r="C73" s="171">
        <v>15341.4</v>
      </c>
      <c r="D73" s="172">
        <f>'POSEBNI DIO'!F52+'POSEBNI DIO'!F220+'POSEBNI DIO'!F270+'POSEBNI DIO'!F314+'POSEBNI DIO'!F375+'POSEBNI DIO'!F481</f>
        <v>14080</v>
      </c>
      <c r="E73" s="172">
        <f>'POSEBNI DIO'!G52+'POSEBNI DIO'!G220+'POSEBNI DIO'!G270+'POSEBNI DIO'!G314+'POSEBNI DIO'!G375+'POSEBNI DIO'!G481</f>
        <v>15325</v>
      </c>
      <c r="F73" s="172">
        <f>'POSEBNI DIO'!H52+'POSEBNI DIO'!H220+'POSEBNI DIO'!H270+'POSEBNI DIO'!H314+'POSEBNI DIO'!H375+'POSEBNI DIO'!H481</f>
        <v>15325</v>
      </c>
      <c r="G73" s="172">
        <f>'POSEBNI DIO'!I52+'POSEBNI DIO'!I220+'POSEBNI DIO'!I270+'POSEBNI DIO'!I314+'POSEBNI DIO'!I375+'POSEBNI DIO'!I481</f>
        <v>15325</v>
      </c>
    </row>
    <row r="74" spans="1:7" s="22" customFormat="1" ht="24" hidden="1" customHeight="1" x14ac:dyDescent="0.25">
      <c r="A74" s="125">
        <v>3225</v>
      </c>
      <c r="B74" s="29" t="s">
        <v>47</v>
      </c>
      <c r="C74" s="171">
        <v>1530.26</v>
      </c>
      <c r="D74" s="171">
        <f>'POSEBNI DIO'!F29+'POSEBNI DIO'!F221+'POSEBNI DIO'!F315</f>
        <v>2738</v>
      </c>
      <c r="E74" s="171">
        <f>'POSEBNI DIO'!G29+'POSEBNI DIO'!G221+'POSEBNI DIO'!G315</f>
        <v>2800</v>
      </c>
      <c r="F74" s="171">
        <f>'POSEBNI DIO'!H29+'POSEBNI DIO'!H221+'POSEBNI DIO'!H315</f>
        <v>2800</v>
      </c>
      <c r="G74" s="171">
        <f>'POSEBNI DIO'!I29+'POSEBNI DIO'!I221+'POSEBNI DIO'!I315</f>
        <v>2800</v>
      </c>
    </row>
    <row r="75" spans="1:7" s="22" customFormat="1" ht="24" hidden="1" customHeight="1" x14ac:dyDescent="0.25">
      <c r="A75" s="125">
        <v>3227</v>
      </c>
      <c r="B75" s="29" t="s">
        <v>48</v>
      </c>
      <c r="C75" s="171">
        <v>536.67999999999995</v>
      </c>
      <c r="D75" s="172">
        <f>'POSEBNI DIO'!F30+'POSEBNI DIO'!F222</f>
        <v>1351.69</v>
      </c>
      <c r="E75" s="172">
        <f>'POSEBNI DIO'!G30+'POSEBNI DIO'!G222</f>
        <v>1400</v>
      </c>
      <c r="F75" s="172">
        <f>'POSEBNI DIO'!H30+'POSEBNI DIO'!H222</f>
        <v>1400</v>
      </c>
      <c r="G75" s="172">
        <f>'POSEBNI DIO'!I30+'POSEBNI DIO'!I222</f>
        <v>1400</v>
      </c>
    </row>
    <row r="76" spans="1:7" s="22" customFormat="1" ht="24" hidden="1" customHeight="1" x14ac:dyDescent="0.25">
      <c r="A76" s="8">
        <v>323</v>
      </c>
      <c r="B76" s="123" t="s">
        <v>49</v>
      </c>
      <c r="C76" s="147">
        <f>SUM(C77:C85)</f>
        <v>109527.54</v>
      </c>
      <c r="D76" s="147">
        <f>SUM(D77:D85)</f>
        <v>70476</v>
      </c>
      <c r="E76" s="147">
        <f>SUM(E77:E85)</f>
        <v>89490</v>
      </c>
      <c r="F76" s="147">
        <f t="shared" ref="F76:G76" si="39">SUM(F77:F85)</f>
        <v>88990</v>
      </c>
      <c r="G76" s="147">
        <f t="shared" si="39"/>
        <v>88990</v>
      </c>
    </row>
    <row r="77" spans="1:7" s="22" customFormat="1" ht="24" hidden="1" customHeight="1" x14ac:dyDescent="0.25">
      <c r="A77" s="125">
        <v>3231</v>
      </c>
      <c r="B77" s="29" t="s">
        <v>50</v>
      </c>
      <c r="C77" s="171">
        <v>10272.49</v>
      </c>
      <c r="D77" s="172">
        <f>'POSEBNI DIO'!F32+'POSEBNI DIO'!F224+'POSEBNI DIO'!F258+'POSEBNI DIO'!F272+'POSEBNI DIO'!F317+'POSEBNI DIO'!F377</f>
        <v>10100</v>
      </c>
      <c r="E77" s="172">
        <f>'POSEBNI DIO'!G32+'POSEBNI DIO'!G224+'POSEBNI DIO'!G258+'POSEBNI DIO'!G272+'POSEBNI DIO'!G317+'POSEBNI DIO'!G377</f>
        <v>8000</v>
      </c>
      <c r="F77" s="172">
        <f>'POSEBNI DIO'!H32+'POSEBNI DIO'!H224+'POSEBNI DIO'!H258+'POSEBNI DIO'!H272+'POSEBNI DIO'!H317+'POSEBNI DIO'!H377</f>
        <v>8000</v>
      </c>
      <c r="G77" s="172">
        <f>'POSEBNI DIO'!I32+'POSEBNI DIO'!I224+'POSEBNI DIO'!I258+'POSEBNI DIO'!I272+'POSEBNI DIO'!I317+'POSEBNI DIO'!I377</f>
        <v>8000</v>
      </c>
    </row>
    <row r="78" spans="1:7" s="22" customFormat="1" ht="24" hidden="1" customHeight="1" x14ac:dyDescent="0.25">
      <c r="A78" s="125">
        <v>3232</v>
      </c>
      <c r="B78" s="143" t="s">
        <v>70</v>
      </c>
      <c r="C78" s="171">
        <v>28780.3</v>
      </c>
      <c r="D78" s="172">
        <f>'POSEBNI DIO'!F54+'POSEBNI DIO'!F197+'POSEBNI DIO'!F225+'POSEBNI DIO'!F273+'POSEBNI DIO'!F378+'POSEBNI DIO'!F483</f>
        <v>12245</v>
      </c>
      <c r="E78" s="172">
        <f>'POSEBNI DIO'!G54+'POSEBNI DIO'!G197+'POSEBNI DIO'!G225+'POSEBNI DIO'!G273+'POSEBNI DIO'!G378+'POSEBNI DIO'!G483</f>
        <v>28500</v>
      </c>
      <c r="F78" s="172">
        <f>'POSEBNI DIO'!H54+'POSEBNI DIO'!H197+'POSEBNI DIO'!H225+'POSEBNI DIO'!H273+'POSEBNI DIO'!H378+'POSEBNI DIO'!H483</f>
        <v>28000</v>
      </c>
      <c r="G78" s="172">
        <f>'POSEBNI DIO'!I54+'POSEBNI DIO'!I197+'POSEBNI DIO'!I225+'POSEBNI DIO'!I273+'POSEBNI DIO'!I378+'POSEBNI DIO'!I483</f>
        <v>28000</v>
      </c>
    </row>
    <row r="79" spans="1:7" s="22" customFormat="1" ht="24" hidden="1" customHeight="1" x14ac:dyDescent="0.25">
      <c r="A79" s="125">
        <v>3233</v>
      </c>
      <c r="B79" s="143" t="s">
        <v>51</v>
      </c>
      <c r="C79" s="171">
        <v>1239.94</v>
      </c>
      <c r="D79" s="172">
        <f>'POSEBNI DIO'!F33+'POSEBNI DIO'!F226+'POSEBNI DIO'!F274+'POSEBNI DIO'!F379</f>
        <v>11675</v>
      </c>
      <c r="E79" s="172">
        <f>'POSEBNI DIO'!G33+'POSEBNI DIO'!G226+'POSEBNI DIO'!G274+'POSEBNI DIO'!G379</f>
        <v>2489</v>
      </c>
      <c r="F79" s="172">
        <f>'POSEBNI DIO'!H33+'POSEBNI DIO'!H226+'POSEBNI DIO'!H274+'POSEBNI DIO'!H379</f>
        <v>2489</v>
      </c>
      <c r="G79" s="172">
        <f>'POSEBNI DIO'!I33+'POSEBNI DIO'!I226+'POSEBNI DIO'!I274+'POSEBNI DIO'!I379</f>
        <v>2489</v>
      </c>
    </row>
    <row r="80" spans="1:7" s="22" customFormat="1" ht="24" hidden="1" customHeight="1" x14ac:dyDescent="0.25">
      <c r="A80" s="125">
        <v>3234</v>
      </c>
      <c r="B80" s="143" t="s">
        <v>52</v>
      </c>
      <c r="C80" s="171">
        <v>42094.39</v>
      </c>
      <c r="D80" s="172">
        <f>'POSEBNI DIO'!F34+'POSEBNI DIO'!F227+'POSEBNI DIO'!F318</f>
        <v>10000</v>
      </c>
      <c r="E80" s="172">
        <f>'POSEBNI DIO'!G34+'POSEBNI DIO'!G227+'POSEBNI DIO'!G318</f>
        <v>11000</v>
      </c>
      <c r="F80" s="172">
        <f>'POSEBNI DIO'!H34+'POSEBNI DIO'!H227+'POSEBNI DIO'!H318</f>
        <v>11000</v>
      </c>
      <c r="G80" s="172">
        <f>'POSEBNI DIO'!I34+'POSEBNI DIO'!I227+'POSEBNI DIO'!I318</f>
        <v>11000</v>
      </c>
    </row>
    <row r="81" spans="1:7" s="22" customFormat="1" ht="24" hidden="1" customHeight="1" x14ac:dyDescent="0.25">
      <c r="A81" s="125">
        <v>3235</v>
      </c>
      <c r="B81" s="143" t="s">
        <v>53</v>
      </c>
      <c r="C81" s="171">
        <v>5017.79</v>
      </c>
      <c r="D81" s="172">
        <f>'POSEBNI DIO'!F35+'POSEBNI DIO'!F228</f>
        <v>4500</v>
      </c>
      <c r="E81" s="172">
        <f>'POSEBNI DIO'!G35+'POSEBNI DIO'!G228</f>
        <v>5000</v>
      </c>
      <c r="F81" s="172">
        <f>'POSEBNI DIO'!H35+'POSEBNI DIO'!H228</f>
        <v>5000</v>
      </c>
      <c r="G81" s="172">
        <f>'POSEBNI DIO'!I35+'POSEBNI DIO'!I228</f>
        <v>5000</v>
      </c>
    </row>
    <row r="82" spans="1:7" s="22" customFormat="1" ht="24" hidden="1" customHeight="1" x14ac:dyDescent="0.25">
      <c r="A82" s="125">
        <v>3236</v>
      </c>
      <c r="B82" s="143" t="s">
        <v>54</v>
      </c>
      <c r="C82" s="171">
        <v>2987.84</v>
      </c>
      <c r="D82" s="172">
        <f>'POSEBNI DIO'!F36+'POSEBNI DIO'!F124+'POSEBNI DIO'!F140+'POSEBNI DIO'!F156+'POSEBNI DIO'!F229</f>
        <v>4230</v>
      </c>
      <c r="E82" s="172">
        <f>'POSEBNI DIO'!G36+'POSEBNI DIO'!G124+'POSEBNI DIO'!G140+'POSEBNI DIO'!G156+'POSEBNI DIO'!G229</f>
        <v>5770</v>
      </c>
      <c r="F82" s="172">
        <f>'POSEBNI DIO'!H36+'POSEBNI DIO'!H124+'POSEBNI DIO'!H140+'POSEBNI DIO'!H156+'POSEBNI DIO'!H229</f>
        <v>5770</v>
      </c>
      <c r="G82" s="172">
        <f>'POSEBNI DIO'!I36+'POSEBNI DIO'!I124+'POSEBNI DIO'!I140+'POSEBNI DIO'!I156+'POSEBNI DIO'!I229</f>
        <v>5770</v>
      </c>
    </row>
    <row r="83" spans="1:7" s="22" customFormat="1" ht="24" hidden="1" customHeight="1" x14ac:dyDescent="0.25">
      <c r="A83" s="125">
        <v>3237</v>
      </c>
      <c r="B83" s="143" t="s">
        <v>55</v>
      </c>
      <c r="C83" s="171">
        <v>4280.38</v>
      </c>
      <c r="D83" s="172">
        <f>'POSEBNI DIO'!F87+'POSEBNI DIO'!F93+'POSEBNI DIO'!F230+'POSEBNI DIO'!F275+'POSEBNI DIO'!F319+'POSEBNI DIO'!F380+'POSEBNI DIO'!F460</f>
        <v>5581</v>
      </c>
      <c r="E83" s="172">
        <f>'POSEBNI DIO'!G87+'POSEBNI DIO'!G93+'POSEBNI DIO'!G230+'POSEBNI DIO'!G275+'POSEBNI DIO'!G319+'POSEBNI DIO'!G380+'POSEBNI DIO'!G460</f>
        <v>3531</v>
      </c>
      <c r="F83" s="172">
        <f>'POSEBNI DIO'!H87+'POSEBNI DIO'!H93+'POSEBNI DIO'!H230+'POSEBNI DIO'!H275+'POSEBNI DIO'!H319+'POSEBNI DIO'!H380+'POSEBNI DIO'!H460</f>
        <v>3531</v>
      </c>
      <c r="G83" s="172">
        <f>'POSEBNI DIO'!I87+'POSEBNI DIO'!I93+'POSEBNI DIO'!I230+'POSEBNI DIO'!I275+'POSEBNI DIO'!I319+'POSEBNI DIO'!I380+'POSEBNI DIO'!I460</f>
        <v>3531</v>
      </c>
    </row>
    <row r="84" spans="1:7" s="22" customFormat="1" ht="24" hidden="1" customHeight="1" x14ac:dyDescent="0.25">
      <c r="A84" s="125">
        <v>3238</v>
      </c>
      <c r="B84" s="143" t="s">
        <v>56</v>
      </c>
      <c r="C84" s="171">
        <v>6945.95</v>
      </c>
      <c r="D84" s="172">
        <f>'POSEBNI DIO'!F37+'POSEBNI DIO'!F231</f>
        <v>7000</v>
      </c>
      <c r="E84" s="172">
        <f>'POSEBNI DIO'!G37+'POSEBNI DIO'!G231</f>
        <v>7000</v>
      </c>
      <c r="F84" s="172">
        <f>'POSEBNI DIO'!H37+'POSEBNI DIO'!H231</f>
        <v>7000</v>
      </c>
      <c r="G84" s="172">
        <f>'POSEBNI DIO'!I37+'POSEBNI DIO'!I231</f>
        <v>7000</v>
      </c>
    </row>
    <row r="85" spans="1:7" s="22" customFormat="1" ht="24" hidden="1" customHeight="1" x14ac:dyDescent="0.25">
      <c r="A85" s="125">
        <v>3239</v>
      </c>
      <c r="B85" s="143" t="s">
        <v>57</v>
      </c>
      <c r="C85" s="171">
        <v>7908.46</v>
      </c>
      <c r="D85" s="172">
        <f>'POSEBNI DIO'!F38+'POSEBNI DIO'!F232+'POSEBNI DIO'!F276+'POSEBNI DIO'!F381+'POSEBNI DIO'!F411+'POSEBNI DIO'!F419+'POSEBNI DIO'!F427</f>
        <v>5145</v>
      </c>
      <c r="E85" s="172">
        <f>'POSEBNI DIO'!G38+'POSEBNI DIO'!G232+'POSEBNI DIO'!G276+'POSEBNI DIO'!G381+'POSEBNI DIO'!G411+'POSEBNI DIO'!G419+'POSEBNI DIO'!G427+'POSEBNI DIO'!G403</f>
        <v>18200</v>
      </c>
      <c r="F85" s="172">
        <f>'POSEBNI DIO'!H38+'POSEBNI DIO'!H232+'POSEBNI DIO'!H276+'POSEBNI DIO'!H381+'POSEBNI DIO'!H411+'POSEBNI DIO'!H419+'POSEBNI DIO'!H427+'POSEBNI DIO'!H403</f>
        <v>18200</v>
      </c>
      <c r="G85" s="172">
        <f>'POSEBNI DIO'!I38+'POSEBNI DIO'!I232+'POSEBNI DIO'!I276+'POSEBNI DIO'!I381+'POSEBNI DIO'!I411+'POSEBNI DIO'!I419+'POSEBNI DIO'!I427+'POSEBNI DIO'!I403</f>
        <v>18200</v>
      </c>
    </row>
    <row r="86" spans="1:7" s="22" customFormat="1" ht="41.25" hidden="1" customHeight="1" x14ac:dyDescent="0.25">
      <c r="A86" s="8">
        <v>324</v>
      </c>
      <c r="B86" s="123" t="s">
        <v>85</v>
      </c>
      <c r="C86" s="147">
        <f>C87</f>
        <v>17595.86</v>
      </c>
      <c r="D86" s="147">
        <f>D87</f>
        <v>3500</v>
      </c>
      <c r="E86" s="147">
        <f>E87</f>
        <v>3000</v>
      </c>
      <c r="F86" s="147">
        <f t="shared" ref="F86:G86" si="40">F87</f>
        <v>3000</v>
      </c>
      <c r="G86" s="147">
        <f t="shared" si="40"/>
        <v>3000</v>
      </c>
    </row>
    <row r="87" spans="1:7" s="22" customFormat="1" ht="24" hidden="1" customHeight="1" x14ac:dyDescent="0.25">
      <c r="A87" s="125">
        <v>3241</v>
      </c>
      <c r="B87" s="143" t="s">
        <v>85</v>
      </c>
      <c r="C87" s="171">
        <v>17595.86</v>
      </c>
      <c r="D87" s="172">
        <f>'POSEBNI DIO'!F234+'POSEBNI DIO'!F278+'POSEBNI DIO'!F321+'POSEBNI DIO'!F383+'POSEBNI DIO'!F439</f>
        <v>3500</v>
      </c>
      <c r="E87" s="172">
        <f>'POSEBNI DIO'!G234+'POSEBNI DIO'!G278+'POSEBNI DIO'!G321+'POSEBNI DIO'!G383+'POSEBNI DIO'!G439</f>
        <v>3000</v>
      </c>
      <c r="F87" s="172">
        <f>'POSEBNI DIO'!H234+'POSEBNI DIO'!H278+'POSEBNI DIO'!H321+'POSEBNI DIO'!H383+'POSEBNI DIO'!H439</f>
        <v>3000</v>
      </c>
      <c r="G87" s="172">
        <f>'POSEBNI DIO'!I234+'POSEBNI DIO'!I278+'POSEBNI DIO'!I321+'POSEBNI DIO'!I383+'POSEBNI DIO'!I439</f>
        <v>3000</v>
      </c>
    </row>
    <row r="88" spans="1:7" s="22" customFormat="1" ht="24" hidden="1" customHeight="1" x14ac:dyDescent="0.25">
      <c r="A88" s="8">
        <v>329</v>
      </c>
      <c r="B88" s="123" t="s">
        <v>58</v>
      </c>
      <c r="C88" s="147">
        <f>SUM(C89:C94)</f>
        <v>60373.490000000005</v>
      </c>
      <c r="D88" s="147">
        <f>SUM(D89:D94)</f>
        <v>18310.18</v>
      </c>
      <c r="E88" s="147">
        <f>SUM(E89:E94)</f>
        <v>23944</v>
      </c>
      <c r="F88" s="147">
        <f t="shared" ref="F88:G88" si="41">SUM(F89:F94)</f>
        <v>23944</v>
      </c>
      <c r="G88" s="147">
        <f t="shared" si="41"/>
        <v>23944</v>
      </c>
    </row>
    <row r="89" spans="1:7" s="22" customFormat="1" ht="24" hidden="1" customHeight="1" x14ac:dyDescent="0.25">
      <c r="A89" s="125">
        <v>3292</v>
      </c>
      <c r="B89" s="182" t="s">
        <v>228</v>
      </c>
      <c r="C89" s="171">
        <v>2318.29</v>
      </c>
      <c r="D89" s="172">
        <f>'POSEBNI DIO'!F40+'POSEBNI DIO'!F385</f>
        <v>3115.11</v>
      </c>
      <c r="E89" s="172">
        <f>'POSEBNI DIO'!G40+'POSEBNI DIO'!G385</f>
        <v>3000</v>
      </c>
      <c r="F89" s="172">
        <f>'POSEBNI DIO'!H40+'POSEBNI DIO'!H385</f>
        <v>3000</v>
      </c>
      <c r="G89" s="172">
        <f>'POSEBNI DIO'!I40+'POSEBNI DIO'!I385</f>
        <v>3000</v>
      </c>
    </row>
    <row r="90" spans="1:7" s="22" customFormat="1" ht="24" hidden="1" customHeight="1" x14ac:dyDescent="0.25">
      <c r="A90" s="125">
        <v>3293</v>
      </c>
      <c r="B90" s="143" t="s">
        <v>60</v>
      </c>
      <c r="C90" s="171">
        <v>6929.75</v>
      </c>
      <c r="D90" s="172">
        <f>'POSEBNI DIO'!F41+'POSEBNI DIO'!F236+'POSEBNI DIO'!F280+'POSEBNI DIO'!F386+'POSEBNI DIO'!F462+'POSEBNI DIO'!F485+'POSEBNI DIO'!F498</f>
        <v>9486.07</v>
      </c>
      <c r="E90" s="172">
        <f>'POSEBNI DIO'!G41+'POSEBNI DIO'!G236+'POSEBNI DIO'!G280+'POSEBNI DIO'!G386+'POSEBNI DIO'!G462+'POSEBNI DIO'!G485+'POSEBNI DIO'!G498</f>
        <v>9490</v>
      </c>
      <c r="F90" s="172">
        <f>'POSEBNI DIO'!H41+'POSEBNI DIO'!H236+'POSEBNI DIO'!H280+'POSEBNI DIO'!H386+'POSEBNI DIO'!H462+'POSEBNI DIO'!H485+'POSEBNI DIO'!H498</f>
        <v>9490</v>
      </c>
      <c r="G90" s="172">
        <f>'POSEBNI DIO'!I41+'POSEBNI DIO'!I236+'POSEBNI DIO'!I280+'POSEBNI DIO'!I386+'POSEBNI DIO'!I462+'POSEBNI DIO'!I485+'POSEBNI DIO'!I498</f>
        <v>9490</v>
      </c>
    </row>
    <row r="91" spans="1:7" s="22" customFormat="1" ht="24" hidden="1" customHeight="1" x14ac:dyDescent="0.25">
      <c r="A91" s="125">
        <v>3294</v>
      </c>
      <c r="B91" s="143" t="s">
        <v>61</v>
      </c>
      <c r="C91" s="144">
        <v>190</v>
      </c>
      <c r="D91" s="45">
        <f>'POSEBNI DIO'!F42+'POSEBNI DIO'!F237</f>
        <v>145</v>
      </c>
      <c r="E91" s="45">
        <f>'POSEBNI DIO'!G42+'POSEBNI DIO'!G237</f>
        <v>300</v>
      </c>
      <c r="F91" s="45">
        <f>'POSEBNI DIO'!H42+'POSEBNI DIO'!H237</f>
        <v>300</v>
      </c>
      <c r="G91" s="45">
        <f>'POSEBNI DIO'!I42+'POSEBNI DIO'!I237</f>
        <v>300</v>
      </c>
    </row>
    <row r="92" spans="1:7" s="22" customFormat="1" ht="24" hidden="1" customHeight="1" x14ac:dyDescent="0.25">
      <c r="A92" s="125">
        <v>3295</v>
      </c>
      <c r="B92" s="143" t="s">
        <v>62</v>
      </c>
      <c r="C92" s="144">
        <v>66.349999999999994</v>
      </c>
      <c r="D92" s="45">
        <f>'POSEBNI DIO'!F323</f>
        <v>0</v>
      </c>
      <c r="E92" s="45">
        <f>'POSEBNI DIO'!G323</f>
        <v>0</v>
      </c>
      <c r="F92" s="45">
        <f>'POSEBNI DIO'!H323</f>
        <v>0</v>
      </c>
      <c r="G92" s="45">
        <f>'POSEBNI DIO'!I323</f>
        <v>0</v>
      </c>
    </row>
    <row r="93" spans="1:7" s="22" customFormat="1" ht="24" hidden="1" customHeight="1" x14ac:dyDescent="0.25">
      <c r="A93" s="125">
        <v>3296</v>
      </c>
      <c r="B93" s="143" t="s">
        <v>172</v>
      </c>
      <c r="C93" s="144">
        <v>466.6</v>
      </c>
      <c r="D93" s="45">
        <f>'POSEBNI DIO'!F324</f>
        <v>0</v>
      </c>
      <c r="E93" s="45">
        <f>'POSEBNI DIO'!G324</f>
        <v>0</v>
      </c>
      <c r="F93" s="45">
        <f>'POSEBNI DIO'!H324</f>
        <v>0</v>
      </c>
      <c r="G93" s="45">
        <f>'POSEBNI DIO'!I324</f>
        <v>0</v>
      </c>
    </row>
    <row r="94" spans="1:7" s="22" customFormat="1" ht="24" hidden="1" customHeight="1" x14ac:dyDescent="0.25">
      <c r="A94" s="125">
        <v>3299</v>
      </c>
      <c r="B94" s="143" t="s">
        <v>58</v>
      </c>
      <c r="C94" s="171">
        <v>50402.5</v>
      </c>
      <c r="D94" s="172">
        <f>'POSEBNI DIO'!F43+'POSEBNI DIO'!F69+'POSEBNI DIO'!F75+'POSEBNI DIO'!F81+'POSEBNI DIO'!F238+'POSEBNI DIO'!F260+'POSEBNI DIO'!F281+'POSEBNI DIO'!F325+'POSEBNI DIO'!F387+'POSEBNI DIO'!F463</f>
        <v>5564</v>
      </c>
      <c r="E94" s="172">
        <f>'POSEBNI DIO'!G43+'POSEBNI DIO'!G69+'POSEBNI DIO'!G75+'POSEBNI DIO'!G81+'POSEBNI DIO'!G238+'POSEBNI DIO'!G260+'POSEBNI DIO'!G281+'POSEBNI DIO'!G325+'POSEBNI DIO'!G387+'POSEBNI DIO'!G463</f>
        <v>11154</v>
      </c>
      <c r="F94" s="172">
        <f>'POSEBNI DIO'!H43+'POSEBNI DIO'!H69+'POSEBNI DIO'!H75+'POSEBNI DIO'!H81+'POSEBNI DIO'!H238+'POSEBNI DIO'!H260+'POSEBNI DIO'!H281+'POSEBNI DIO'!H325+'POSEBNI DIO'!H387+'POSEBNI DIO'!H463</f>
        <v>11154</v>
      </c>
      <c r="G94" s="172">
        <f>'POSEBNI DIO'!I43+'POSEBNI DIO'!I69+'POSEBNI DIO'!I75+'POSEBNI DIO'!I81+'POSEBNI DIO'!I238+'POSEBNI DIO'!I260+'POSEBNI DIO'!I281+'POSEBNI DIO'!I325+'POSEBNI DIO'!I387+'POSEBNI DIO'!I463</f>
        <v>11154</v>
      </c>
    </row>
    <row r="95" spans="1:7" s="22" customFormat="1" ht="24" customHeight="1" x14ac:dyDescent="0.25">
      <c r="A95" s="154">
        <v>34</v>
      </c>
      <c r="B95" s="183" t="s">
        <v>63</v>
      </c>
      <c r="C95" s="156">
        <f>C96</f>
        <v>3326.75</v>
      </c>
      <c r="D95" s="156">
        <f>D96</f>
        <v>4010</v>
      </c>
      <c r="E95" s="156">
        <f>E96</f>
        <v>3490</v>
      </c>
      <c r="F95" s="156">
        <f t="shared" ref="F95:G95" si="42">F96</f>
        <v>3490</v>
      </c>
      <c r="G95" s="156">
        <f t="shared" si="42"/>
        <v>3490</v>
      </c>
    </row>
    <row r="96" spans="1:7" s="22" customFormat="1" ht="24" hidden="1" customHeight="1" x14ac:dyDescent="0.25">
      <c r="A96" s="8">
        <v>343</v>
      </c>
      <c r="B96" s="123" t="s">
        <v>64</v>
      </c>
      <c r="C96" s="147">
        <f>C97+C98</f>
        <v>3326.75</v>
      </c>
      <c r="D96" s="147">
        <f>SUM(D97:D98)</f>
        <v>4010</v>
      </c>
      <c r="E96" s="147">
        <f>SUM(E97:E98)</f>
        <v>3490</v>
      </c>
      <c r="F96" s="147">
        <f t="shared" ref="F96:G96" si="43">SUM(F97:F98)</f>
        <v>3490</v>
      </c>
      <c r="G96" s="147">
        <f t="shared" si="43"/>
        <v>3490</v>
      </c>
    </row>
    <row r="97" spans="1:7" s="22" customFormat="1" ht="24" hidden="1" customHeight="1" x14ac:dyDescent="0.25">
      <c r="A97" s="125">
        <v>3431</v>
      </c>
      <c r="B97" s="143" t="s">
        <v>65</v>
      </c>
      <c r="C97" s="171">
        <v>2925.83</v>
      </c>
      <c r="D97" s="172">
        <f>'POSEBNI DIO'!F46+'POSEBNI DIO'!F241+'POSEBNI DIO'!F390</f>
        <v>4000</v>
      </c>
      <c r="E97" s="172">
        <f>'POSEBNI DIO'!G46+'POSEBNI DIO'!G241+'POSEBNI DIO'!G390</f>
        <v>3490</v>
      </c>
      <c r="F97" s="172">
        <f>'POSEBNI DIO'!H46+'POSEBNI DIO'!H241+'POSEBNI DIO'!H390</f>
        <v>3490</v>
      </c>
      <c r="G97" s="172">
        <f>'POSEBNI DIO'!I46+'POSEBNI DIO'!I241+'POSEBNI DIO'!I390</f>
        <v>3490</v>
      </c>
    </row>
    <row r="98" spans="1:7" s="22" customFormat="1" ht="24" hidden="1" customHeight="1" x14ac:dyDescent="0.25">
      <c r="A98" s="125">
        <v>3433</v>
      </c>
      <c r="B98" s="143" t="s">
        <v>229</v>
      </c>
      <c r="C98" s="171">
        <v>400.92</v>
      </c>
      <c r="D98" s="172">
        <f>'POSEBNI DIO'!F242+'POSEBNI DIO'!F328</f>
        <v>10</v>
      </c>
      <c r="E98" s="172">
        <f>'POSEBNI DIO'!G242+'POSEBNI DIO'!G328</f>
        <v>0</v>
      </c>
      <c r="F98" s="172">
        <f>'POSEBNI DIO'!H242+'POSEBNI DIO'!H328</f>
        <v>0</v>
      </c>
      <c r="G98" s="172">
        <f>'POSEBNI DIO'!I242+'POSEBNI DIO'!I328</f>
        <v>0</v>
      </c>
    </row>
    <row r="99" spans="1:7" s="22" customFormat="1" ht="24" customHeight="1" x14ac:dyDescent="0.25">
      <c r="A99" s="154">
        <v>37</v>
      </c>
      <c r="B99" s="183" t="s">
        <v>167</v>
      </c>
      <c r="C99" s="156">
        <f t="shared" ref="C99:E100" si="44">C100</f>
        <v>10943.45</v>
      </c>
      <c r="D99" s="156">
        <f t="shared" si="44"/>
        <v>45410</v>
      </c>
      <c r="E99" s="156">
        <f t="shared" si="44"/>
        <v>45000</v>
      </c>
      <c r="F99" s="156">
        <f t="shared" ref="F99:G99" si="45">F100</f>
        <v>45000</v>
      </c>
      <c r="G99" s="156">
        <f t="shared" si="45"/>
        <v>45000</v>
      </c>
    </row>
    <row r="100" spans="1:7" s="22" customFormat="1" ht="24" hidden="1" customHeight="1" x14ac:dyDescent="0.25">
      <c r="A100" s="8">
        <v>372</v>
      </c>
      <c r="B100" s="124" t="s">
        <v>166</v>
      </c>
      <c r="C100" s="147">
        <f t="shared" si="44"/>
        <v>10943.45</v>
      </c>
      <c r="D100" s="147">
        <f t="shared" si="44"/>
        <v>45410</v>
      </c>
      <c r="E100" s="147">
        <f t="shared" si="44"/>
        <v>45000</v>
      </c>
      <c r="F100" s="147">
        <f t="shared" ref="F100:G100" si="46">F101</f>
        <v>45000</v>
      </c>
      <c r="G100" s="147">
        <f t="shared" si="46"/>
        <v>45000</v>
      </c>
    </row>
    <row r="101" spans="1:7" s="22" customFormat="1" ht="24" hidden="1" customHeight="1" x14ac:dyDescent="0.25">
      <c r="A101" s="125">
        <v>3722</v>
      </c>
      <c r="B101" s="143" t="s">
        <v>165</v>
      </c>
      <c r="C101" s="144">
        <v>10943.45</v>
      </c>
      <c r="D101" s="45">
        <f>'POSEBNI DIO'!F245+'POSEBNI DIO'!F331+'POSEBNI DIO'!F445+'POSEBNI DIO'!F451</f>
        <v>45410</v>
      </c>
      <c r="E101" s="45">
        <f>'POSEBNI DIO'!G245+'POSEBNI DIO'!G331+'POSEBNI DIO'!G445</f>
        <v>45000</v>
      </c>
      <c r="F101" s="45">
        <f>'POSEBNI DIO'!H245+'POSEBNI DIO'!H331+'POSEBNI DIO'!H445</f>
        <v>45000</v>
      </c>
      <c r="G101" s="45">
        <f>'POSEBNI DIO'!I245+'POSEBNI DIO'!I331+'POSEBNI DIO'!I445</f>
        <v>45000</v>
      </c>
    </row>
    <row r="102" spans="1:7" s="22" customFormat="1" ht="24" customHeight="1" x14ac:dyDescent="0.25">
      <c r="A102" s="154">
        <v>38</v>
      </c>
      <c r="B102" s="183" t="s">
        <v>168</v>
      </c>
      <c r="C102" s="156">
        <f>C103</f>
        <v>1005.01</v>
      </c>
      <c r="D102" s="156">
        <f>D103</f>
        <v>5010</v>
      </c>
      <c r="E102" s="156">
        <f>E103</f>
        <v>1010</v>
      </c>
      <c r="F102" s="156">
        <f t="shared" ref="F102:G102" si="47">F103</f>
        <v>1010</v>
      </c>
      <c r="G102" s="156">
        <f t="shared" si="47"/>
        <v>1010</v>
      </c>
    </row>
    <row r="103" spans="1:7" s="22" customFormat="1" ht="24" hidden="1" customHeight="1" x14ac:dyDescent="0.25">
      <c r="A103" s="8">
        <v>381</v>
      </c>
      <c r="B103" s="123" t="s">
        <v>125</v>
      </c>
      <c r="C103" s="147">
        <f>C104+C105</f>
        <v>1005.01</v>
      </c>
      <c r="D103" s="147">
        <f>SUM(D104:D105)</f>
        <v>5010</v>
      </c>
      <c r="E103" s="147">
        <f>SUM(E104:E105)</f>
        <v>1010</v>
      </c>
      <c r="F103" s="147">
        <f t="shared" ref="F103:G103" si="48">SUM(F104:F105)</f>
        <v>1010</v>
      </c>
      <c r="G103" s="147">
        <f t="shared" si="48"/>
        <v>1010</v>
      </c>
    </row>
    <row r="104" spans="1:7" s="22" customFormat="1" ht="24" hidden="1" customHeight="1" x14ac:dyDescent="0.25">
      <c r="A104" s="125">
        <v>3811</v>
      </c>
      <c r="B104" s="143" t="s">
        <v>202</v>
      </c>
      <c r="C104" s="144">
        <v>0</v>
      </c>
      <c r="D104" s="45">
        <f>'POSEBNI DIO'!F284</f>
        <v>1000</v>
      </c>
      <c r="E104" s="45">
        <f>'POSEBNI DIO'!G284</f>
        <v>0</v>
      </c>
      <c r="F104" s="45">
        <f>'POSEBNI DIO'!H284</f>
        <v>0</v>
      </c>
      <c r="G104" s="45">
        <f>'POSEBNI DIO'!I284</f>
        <v>0</v>
      </c>
    </row>
    <row r="105" spans="1:7" s="22" customFormat="1" ht="24" hidden="1" customHeight="1" x14ac:dyDescent="0.25">
      <c r="A105" s="125">
        <v>3812</v>
      </c>
      <c r="B105" s="143" t="s">
        <v>173</v>
      </c>
      <c r="C105" s="171">
        <v>1005.01</v>
      </c>
      <c r="D105" s="172">
        <f>'POSEBNI DIO'!F248+'POSEBNI DIO'!F469</f>
        <v>4010</v>
      </c>
      <c r="E105" s="172">
        <f>'POSEBNI DIO'!G248+'POSEBNI DIO'!G469</f>
        <v>1010</v>
      </c>
      <c r="F105" s="172">
        <f>'POSEBNI DIO'!H248+'POSEBNI DIO'!H469</f>
        <v>1010</v>
      </c>
      <c r="G105" s="172">
        <f>'POSEBNI DIO'!I248+'POSEBNI DIO'!I469</f>
        <v>1010</v>
      </c>
    </row>
    <row r="106" spans="1:7" ht="34.5" customHeight="1" x14ac:dyDescent="0.25">
      <c r="A106" s="164">
        <v>4</v>
      </c>
      <c r="B106" s="165" t="s">
        <v>20</v>
      </c>
      <c r="C106" s="163">
        <f>C107+C117</f>
        <v>80906.179999999993</v>
      </c>
      <c r="D106" s="163">
        <f>D107+D117</f>
        <v>187929</v>
      </c>
      <c r="E106" s="163">
        <f>E107+E117</f>
        <v>225930</v>
      </c>
      <c r="F106" s="163">
        <f t="shared" ref="F106:G106" si="49">F107+F117</f>
        <v>82930</v>
      </c>
      <c r="G106" s="163">
        <f t="shared" si="49"/>
        <v>82930</v>
      </c>
    </row>
    <row r="107" spans="1:7" s="22" customFormat="1" ht="34.5" customHeight="1" x14ac:dyDescent="0.25">
      <c r="A107" s="166">
        <v>42</v>
      </c>
      <c r="B107" s="183" t="s">
        <v>133</v>
      </c>
      <c r="C107" s="156">
        <f>C108+C115</f>
        <v>80906.179999999993</v>
      </c>
      <c r="D107" s="156">
        <f>D108+D113+D115</f>
        <v>150929</v>
      </c>
      <c r="E107" s="156">
        <f>E108+E113+E115</f>
        <v>133430</v>
      </c>
      <c r="F107" s="156">
        <f t="shared" ref="F107:G107" si="50">F108+F113+F115</f>
        <v>32930</v>
      </c>
      <c r="G107" s="156">
        <f t="shared" si="50"/>
        <v>32930</v>
      </c>
    </row>
    <row r="108" spans="1:7" s="22" customFormat="1" ht="34.5" hidden="1" customHeight="1" x14ac:dyDescent="0.25">
      <c r="A108" s="167">
        <v>422</v>
      </c>
      <c r="B108" s="123" t="s">
        <v>136</v>
      </c>
      <c r="C108" s="181">
        <f>C109+C110+C111+C112</f>
        <v>78705.87</v>
      </c>
      <c r="D108" s="181">
        <f>SUM(D109:D112)</f>
        <v>142000</v>
      </c>
      <c r="E108" s="181">
        <f>SUM(E109:E112)</f>
        <v>110400</v>
      </c>
      <c r="F108" s="181">
        <f t="shared" ref="F108:G108" si="51">SUM(F109:F112)</f>
        <v>9900</v>
      </c>
      <c r="G108" s="181">
        <f t="shared" si="51"/>
        <v>9900</v>
      </c>
    </row>
    <row r="109" spans="1:7" s="64" customFormat="1" ht="34.5" hidden="1" customHeight="1" x14ac:dyDescent="0.25">
      <c r="A109" s="168">
        <v>4221</v>
      </c>
      <c r="B109" s="143" t="s">
        <v>102</v>
      </c>
      <c r="C109" s="171">
        <v>44462.239999999998</v>
      </c>
      <c r="D109" s="172">
        <f>'POSEBNI DIO'!F177+'POSEBNI DIO'!F288+'POSEBNI DIO'!F337+'POSEBNI DIO'!F344+'POSEBNI DIO'!F361+'POSEBNI DIO'!F394</f>
        <v>91000</v>
      </c>
      <c r="E109" s="172">
        <f>'POSEBNI DIO'!G177+'POSEBNI DIO'!G288+'POSEBNI DIO'!G337+'POSEBNI DIO'!G344+'POSEBNI DIO'!G361+'POSEBNI DIO'!G394</f>
        <v>50000</v>
      </c>
      <c r="F109" s="172">
        <f>'POSEBNI DIO'!H177+'POSEBNI DIO'!H288+'POSEBNI DIO'!H337+'POSEBNI DIO'!H344+'POSEBNI DIO'!H361+'POSEBNI DIO'!H394</f>
        <v>3000</v>
      </c>
      <c r="G109" s="172">
        <f>'POSEBNI DIO'!I177+'POSEBNI DIO'!I288+'POSEBNI DIO'!I337+'POSEBNI DIO'!I344+'POSEBNI DIO'!I361+'POSEBNI DIO'!I394</f>
        <v>3000</v>
      </c>
    </row>
    <row r="110" spans="1:7" s="64" customFormat="1" ht="34.5" hidden="1" customHeight="1" x14ac:dyDescent="0.25">
      <c r="A110" s="168">
        <v>4222</v>
      </c>
      <c r="B110" s="143" t="s">
        <v>126</v>
      </c>
      <c r="C110" s="171">
        <v>165</v>
      </c>
      <c r="D110" s="172">
        <f>'POSEBNI DIO'!F345+'POSEBNI DIO'!F362+'POSEBNI DIO'!F395</f>
        <v>8000</v>
      </c>
      <c r="E110" s="172">
        <f>'POSEBNI DIO'!G345+'POSEBNI DIO'!G362+'POSEBNI DIO'!G395</f>
        <v>4000</v>
      </c>
      <c r="F110" s="172">
        <f>'POSEBNI DIO'!H345+'POSEBNI DIO'!H362+'POSEBNI DIO'!H395</f>
        <v>1000</v>
      </c>
      <c r="G110" s="172">
        <f>'POSEBNI DIO'!I345+'POSEBNI DIO'!I362+'POSEBNI DIO'!I395</f>
        <v>1000</v>
      </c>
    </row>
    <row r="111" spans="1:7" s="64" customFormat="1" ht="34.5" hidden="1" customHeight="1" x14ac:dyDescent="0.25">
      <c r="A111" s="168">
        <v>4223</v>
      </c>
      <c r="B111" s="143" t="s">
        <v>103</v>
      </c>
      <c r="C111" s="144">
        <v>34078.629999999997</v>
      </c>
      <c r="D111" s="45">
        <f>'POSEBNI DIO'!F178+'POSEBNI DIO'!F346+'POSEBNI DIO'!F492</f>
        <v>5000</v>
      </c>
      <c r="E111" s="45">
        <f>'POSEBNI DIO'!G178+'POSEBNI DIO'!G346+'POSEBNI DIO'!G492</f>
        <v>1400</v>
      </c>
      <c r="F111" s="45">
        <f>'POSEBNI DIO'!H178+'POSEBNI DIO'!H346+'POSEBNI DIO'!H492</f>
        <v>900</v>
      </c>
      <c r="G111" s="45">
        <f>'POSEBNI DIO'!I178+'POSEBNI DIO'!I346+'POSEBNI DIO'!I492</f>
        <v>900</v>
      </c>
    </row>
    <row r="112" spans="1:7" s="64" customFormat="1" ht="34.5" hidden="1" customHeight="1" x14ac:dyDescent="0.25">
      <c r="A112" s="168">
        <v>4227</v>
      </c>
      <c r="B112" s="143" t="s">
        <v>203</v>
      </c>
      <c r="C112" s="171">
        <v>0</v>
      </c>
      <c r="D112" s="172">
        <f>'POSEBNI DIO'!F289+'POSEBNI DIO'!F347+'POSEBNI DIO'!F363</f>
        <v>38000</v>
      </c>
      <c r="E112" s="172">
        <f>'POSEBNI DIO'!G289+'POSEBNI DIO'!G347+'POSEBNI DIO'!G363</f>
        <v>55000</v>
      </c>
      <c r="F112" s="172">
        <f>'POSEBNI DIO'!H289+'POSEBNI DIO'!H347+'POSEBNI DIO'!H363</f>
        <v>5000</v>
      </c>
      <c r="G112" s="172">
        <f>'POSEBNI DIO'!I289+'POSEBNI DIO'!I347+'POSEBNI DIO'!I363</f>
        <v>5000</v>
      </c>
    </row>
    <row r="113" spans="1:7" s="64" customFormat="1" ht="34.5" hidden="1" customHeight="1" x14ac:dyDescent="0.25">
      <c r="A113" s="228">
        <v>423</v>
      </c>
      <c r="B113" s="123"/>
      <c r="C113" s="178">
        <v>0</v>
      </c>
      <c r="D113" s="229">
        <f>D114</f>
        <v>0</v>
      </c>
      <c r="E113" s="229">
        <f>E114</f>
        <v>20000</v>
      </c>
      <c r="F113" s="229">
        <f t="shared" ref="F113:G113" si="52">F114</f>
        <v>20000</v>
      </c>
      <c r="G113" s="229">
        <f t="shared" si="52"/>
        <v>20000</v>
      </c>
    </row>
    <row r="114" spans="1:7" s="64" customFormat="1" ht="34.5" hidden="1" customHeight="1" x14ac:dyDescent="0.25">
      <c r="A114" s="168">
        <v>4231</v>
      </c>
      <c r="B114" s="124"/>
      <c r="C114" s="171">
        <v>0</v>
      </c>
      <c r="D114" s="172">
        <f>'POSEBNI DIO'!F349</f>
        <v>0</v>
      </c>
      <c r="E114" s="172">
        <f>'POSEBNI DIO'!G349</f>
        <v>20000</v>
      </c>
      <c r="F114" s="172">
        <f>'POSEBNI DIO'!H349</f>
        <v>20000</v>
      </c>
      <c r="G114" s="172">
        <f>'POSEBNI DIO'!I349</f>
        <v>20000</v>
      </c>
    </row>
    <row r="115" spans="1:7" s="22" customFormat="1" ht="34.5" hidden="1" customHeight="1" x14ac:dyDescent="0.25">
      <c r="A115" s="9">
        <v>424</v>
      </c>
      <c r="B115" s="123" t="s">
        <v>134</v>
      </c>
      <c r="C115" s="147">
        <f>C116</f>
        <v>2200.31</v>
      </c>
      <c r="D115" s="147">
        <f>D116</f>
        <v>8929</v>
      </c>
      <c r="E115" s="147">
        <f>E116</f>
        <v>3030</v>
      </c>
      <c r="F115" s="147">
        <f t="shared" ref="F115:G115" si="53">F116</f>
        <v>3030</v>
      </c>
      <c r="G115" s="147">
        <f t="shared" si="53"/>
        <v>3030</v>
      </c>
    </row>
    <row r="116" spans="1:7" s="64" customFormat="1" ht="34.5" hidden="1" customHeight="1" x14ac:dyDescent="0.25">
      <c r="A116" s="168">
        <v>4241</v>
      </c>
      <c r="B116" s="143" t="s">
        <v>104</v>
      </c>
      <c r="C116" s="171">
        <v>2200.31</v>
      </c>
      <c r="D116" s="172">
        <f>'POSEBNI DIO'!F184+'POSEBNI DIO'!F339+'POSEBNI DIO'!F351+'POSEBNI DIO'!F365</f>
        <v>8929</v>
      </c>
      <c r="E116" s="172">
        <f>'POSEBNI DIO'!G184+'POSEBNI DIO'!G339+'POSEBNI DIO'!G351+'POSEBNI DIO'!G365</f>
        <v>3030</v>
      </c>
      <c r="F116" s="172">
        <f>'POSEBNI DIO'!H184+'POSEBNI DIO'!H339+'POSEBNI DIO'!H351+'POSEBNI DIO'!H365</f>
        <v>3030</v>
      </c>
      <c r="G116" s="172">
        <f>'POSEBNI DIO'!I184+'POSEBNI DIO'!I339+'POSEBNI DIO'!I351+'POSEBNI DIO'!I365</f>
        <v>3030</v>
      </c>
    </row>
    <row r="117" spans="1:7" s="22" customFormat="1" ht="39.75" customHeight="1" x14ac:dyDescent="0.25">
      <c r="A117" s="166">
        <v>45</v>
      </c>
      <c r="B117" s="183" t="s">
        <v>137</v>
      </c>
      <c r="C117" s="156">
        <f>C118</f>
        <v>0</v>
      </c>
      <c r="D117" s="156">
        <f>D118</f>
        <v>37000</v>
      </c>
      <c r="E117" s="156">
        <f>E118</f>
        <v>92500</v>
      </c>
      <c r="F117" s="156">
        <f t="shared" ref="F117:G117" si="54">F118</f>
        <v>50000</v>
      </c>
      <c r="G117" s="156">
        <f t="shared" si="54"/>
        <v>50000</v>
      </c>
    </row>
    <row r="118" spans="1:7" s="22" customFormat="1" ht="34.5" hidden="1" customHeight="1" x14ac:dyDescent="0.25">
      <c r="A118" s="9">
        <v>451</v>
      </c>
      <c r="B118" s="123" t="s">
        <v>129</v>
      </c>
      <c r="C118" s="147">
        <f>C119</f>
        <v>0</v>
      </c>
      <c r="D118" s="147">
        <f>SUM(D119:D120)</f>
        <v>37000</v>
      </c>
      <c r="E118" s="147">
        <f>SUM(E119:E120)</f>
        <v>92500</v>
      </c>
      <c r="F118" s="147">
        <f t="shared" ref="F118:G118" si="55">SUM(F119:F120)</f>
        <v>50000</v>
      </c>
      <c r="G118" s="147">
        <f t="shared" si="55"/>
        <v>50000</v>
      </c>
    </row>
    <row r="119" spans="1:7" s="64" customFormat="1" ht="34.5" hidden="1" customHeight="1" x14ac:dyDescent="0.25">
      <c r="A119" s="168">
        <v>4511</v>
      </c>
      <c r="B119" s="143" t="s">
        <v>129</v>
      </c>
      <c r="C119" s="171">
        <v>0</v>
      </c>
      <c r="D119" s="172">
        <f>'POSEBNI DIO'!F190+'POSEBNI DIO'!F292+'POSEBNI DIO'!F354</f>
        <v>37000</v>
      </c>
      <c r="E119" s="172">
        <f>'POSEBNI DIO'!G190+'POSEBNI DIO'!G292+'POSEBNI DIO'!G354+'POSEBNI DIO'!G57</f>
        <v>42500</v>
      </c>
      <c r="F119" s="172">
        <f>'POSEBNI DIO'!H190+'POSEBNI DIO'!H292+'POSEBNI DIO'!H354</f>
        <v>0</v>
      </c>
      <c r="G119" s="172">
        <f>'POSEBNI DIO'!I190+'POSEBNI DIO'!I292+'POSEBNI DIO'!I354</f>
        <v>0</v>
      </c>
    </row>
    <row r="120" spans="1:7" s="64" customFormat="1" ht="34.5" hidden="1" customHeight="1" x14ac:dyDescent="0.25">
      <c r="A120" s="168">
        <v>4541</v>
      </c>
      <c r="B120" s="143" t="s">
        <v>316</v>
      </c>
      <c r="C120" s="171">
        <v>0</v>
      </c>
      <c r="D120" s="172">
        <f>'POSEBNI DIO'!F356</f>
        <v>0</v>
      </c>
      <c r="E120" s="172">
        <f>'POSEBNI DIO'!G356</f>
        <v>50000</v>
      </c>
      <c r="F120" s="172">
        <f>'POSEBNI DIO'!H356</f>
        <v>50000</v>
      </c>
      <c r="G120" s="172">
        <f>'POSEBNI DIO'!I356</f>
        <v>50000</v>
      </c>
    </row>
  </sheetData>
  <mergeCells count="5">
    <mergeCell ref="A7:G7"/>
    <mergeCell ref="A47:G47"/>
    <mergeCell ref="A1:G1"/>
    <mergeCell ref="A3:G3"/>
    <mergeCell ref="A5:G5"/>
  </mergeCells>
  <pageMargins left="0.25" right="0.25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8"/>
  <sheetViews>
    <sheetView topLeftCell="A22" workbookViewId="0">
      <selection activeCell="D13" sqref="D13"/>
    </sheetView>
  </sheetViews>
  <sheetFormatPr defaultRowHeight="15" x14ac:dyDescent="0.25"/>
  <cols>
    <col min="1" max="1" width="40.85546875" customWidth="1"/>
    <col min="2" max="6" width="25.28515625" customWidth="1"/>
  </cols>
  <sheetData>
    <row r="1" spans="1:6" ht="42" customHeight="1" x14ac:dyDescent="0.25">
      <c r="A1" s="308" t="s">
        <v>246</v>
      </c>
      <c r="B1" s="308"/>
      <c r="C1" s="308"/>
      <c r="D1" s="308"/>
      <c r="E1" s="308"/>
      <c r="F1" s="308"/>
    </row>
    <row r="2" spans="1:6" ht="18" customHeight="1" x14ac:dyDescent="0.25">
      <c r="A2" s="100"/>
      <c r="B2" s="100"/>
      <c r="C2" s="100"/>
      <c r="D2" s="100"/>
      <c r="E2" s="100"/>
      <c r="F2" s="100"/>
    </row>
    <row r="3" spans="1:6" ht="15.75" customHeight="1" x14ac:dyDescent="0.25">
      <c r="A3" s="308" t="s">
        <v>25</v>
      </c>
      <c r="B3" s="308"/>
      <c r="C3" s="308"/>
      <c r="D3" s="308"/>
      <c r="E3" s="308"/>
      <c r="F3" s="308"/>
    </row>
    <row r="4" spans="1:6" ht="18" x14ac:dyDescent="0.25">
      <c r="B4" s="100"/>
      <c r="C4" s="99"/>
      <c r="D4" s="99"/>
      <c r="E4" s="99"/>
      <c r="F4" s="99"/>
    </row>
    <row r="5" spans="1:6" ht="18" customHeight="1" x14ac:dyDescent="0.25">
      <c r="A5" s="308" t="s">
        <v>12</v>
      </c>
      <c r="B5" s="308"/>
      <c r="C5" s="308"/>
      <c r="D5" s="308"/>
      <c r="E5" s="308"/>
      <c r="F5" s="308"/>
    </row>
    <row r="6" spans="1:6" ht="18" x14ac:dyDescent="0.25">
      <c r="A6" s="100"/>
      <c r="B6" s="100"/>
      <c r="C6" s="99"/>
      <c r="D6" s="99"/>
      <c r="E6" s="99"/>
      <c r="F6" s="99"/>
    </row>
    <row r="7" spans="1:6" ht="15.75" customHeight="1" x14ac:dyDescent="0.25">
      <c r="A7" s="308" t="s">
        <v>182</v>
      </c>
      <c r="B7" s="308"/>
      <c r="C7" s="308"/>
      <c r="D7" s="308"/>
      <c r="E7" s="308"/>
      <c r="F7" s="308"/>
    </row>
    <row r="8" spans="1:6" ht="18" x14ac:dyDescent="0.25">
      <c r="A8" s="100"/>
      <c r="B8" s="100"/>
      <c r="C8" s="99"/>
      <c r="D8" s="99"/>
      <c r="E8" s="99"/>
      <c r="F8" s="99"/>
    </row>
    <row r="9" spans="1:6" x14ac:dyDescent="0.25">
      <c r="A9" s="97" t="s">
        <v>180</v>
      </c>
      <c r="B9" s="98" t="s">
        <v>247</v>
      </c>
      <c r="C9" s="97" t="s">
        <v>255</v>
      </c>
      <c r="D9" s="97" t="s">
        <v>251</v>
      </c>
      <c r="E9" s="97" t="s">
        <v>193</v>
      </c>
      <c r="F9" s="97" t="s">
        <v>250</v>
      </c>
    </row>
    <row r="10" spans="1:6" x14ac:dyDescent="0.25">
      <c r="A10" s="106" t="s">
        <v>0</v>
      </c>
      <c r="B10" s="107">
        <f>B11+B13+B16+B19+B25</f>
        <v>2975768.6199999996</v>
      </c>
      <c r="C10" s="107">
        <f t="shared" ref="C10:F10" si="0">C11+C13+C16+C19+C25</f>
        <v>2645549.89</v>
      </c>
      <c r="D10" s="107">
        <f t="shared" si="0"/>
        <v>3281559</v>
      </c>
      <c r="E10" s="107">
        <f t="shared" si="0"/>
        <v>3138059</v>
      </c>
      <c r="F10" s="107">
        <f t="shared" si="0"/>
        <v>3138059</v>
      </c>
    </row>
    <row r="11" spans="1:6" x14ac:dyDescent="0.25">
      <c r="A11" s="186" t="s">
        <v>219</v>
      </c>
      <c r="B11" s="187">
        <f>B12</f>
        <v>51024.27</v>
      </c>
      <c r="C11" s="187">
        <f t="shared" ref="C11:F11" si="1">C12</f>
        <v>19228.27</v>
      </c>
      <c r="D11" s="187">
        <f t="shared" si="1"/>
        <v>75645</v>
      </c>
      <c r="E11" s="187">
        <f t="shared" si="1"/>
        <v>32145</v>
      </c>
      <c r="F11" s="187">
        <f t="shared" si="1"/>
        <v>32145</v>
      </c>
    </row>
    <row r="12" spans="1:6" x14ac:dyDescent="0.25">
      <c r="A12" s="101" t="s">
        <v>183</v>
      </c>
      <c r="B12" s="105">
        <v>51024.27</v>
      </c>
      <c r="C12" s="105">
        <v>19228.27</v>
      </c>
      <c r="D12" s="105">
        <f>'POSEBNI DIO'!G65+'POSEBNI DIO'!G71+'POSEBNI DIO'!G83+'POSEBNI DIO'!G89+'POSEBNI DIO'!G109+'POSEBNI DIO'!G173+'POSEBNI DIO'!G180+'POSEBNI DIO'!G186+'POSEBNI DIO'!G193+'POSEBNI DIO'!G57</f>
        <v>75645</v>
      </c>
      <c r="E12" s="105">
        <f>'POSEBNI DIO'!H65+'POSEBNI DIO'!H71+'POSEBNI DIO'!H83+'POSEBNI DIO'!H89+'POSEBNI DIO'!H109+'POSEBNI DIO'!H173+'POSEBNI DIO'!H180+'POSEBNI DIO'!H186+'POSEBNI DIO'!H193</f>
        <v>32145</v>
      </c>
      <c r="F12" s="105">
        <f>'POSEBNI DIO'!I65+'POSEBNI DIO'!I71+'POSEBNI DIO'!I83+'POSEBNI DIO'!I89+'POSEBNI DIO'!I109+'POSEBNI DIO'!I173+'POSEBNI DIO'!I180+'POSEBNI DIO'!I186+'POSEBNI DIO'!I193</f>
        <v>32145</v>
      </c>
    </row>
    <row r="13" spans="1:6" x14ac:dyDescent="0.25">
      <c r="A13" s="186" t="s">
        <v>224</v>
      </c>
      <c r="B13" s="191">
        <f>B14+B15</f>
        <v>139942.5</v>
      </c>
      <c r="C13" s="191">
        <f t="shared" ref="C13:F13" si="2">C14+C15</f>
        <v>240000</v>
      </c>
      <c r="D13" s="191">
        <f t="shared" si="2"/>
        <v>280000</v>
      </c>
      <c r="E13" s="191">
        <f t="shared" si="2"/>
        <v>180000</v>
      </c>
      <c r="F13" s="191">
        <f t="shared" si="2"/>
        <v>180000</v>
      </c>
    </row>
    <row r="14" spans="1:6" x14ac:dyDescent="0.25">
      <c r="A14" s="102" t="s">
        <v>186</v>
      </c>
      <c r="B14" s="38">
        <v>139942.5</v>
      </c>
      <c r="C14" s="45">
        <v>140000</v>
      </c>
      <c r="D14" s="45">
        <f>'POSEBNI DIO'!G201+'POSEBNI DIO'!G340</f>
        <v>180000</v>
      </c>
      <c r="E14" s="45">
        <f>'POSEBNI DIO'!H201+'POSEBNI DIO'!H340</f>
        <v>180000</v>
      </c>
      <c r="F14" s="45">
        <f>'POSEBNI DIO'!I201+'POSEBNI DIO'!I340</f>
        <v>180000</v>
      </c>
    </row>
    <row r="15" spans="1:6" x14ac:dyDescent="0.25">
      <c r="A15" s="32" t="s">
        <v>188</v>
      </c>
      <c r="B15" s="38">
        <v>0</v>
      </c>
      <c r="C15" s="45">
        <v>100000</v>
      </c>
      <c r="D15" s="45">
        <f>'POSEBNI DIO'!G357</f>
        <v>100000</v>
      </c>
      <c r="E15" s="45">
        <f>'POSEBNI DIO'!H357</f>
        <v>0</v>
      </c>
      <c r="F15" s="45">
        <f>'POSEBNI DIO'!I357</f>
        <v>0</v>
      </c>
    </row>
    <row r="16" spans="1:6" x14ac:dyDescent="0.25">
      <c r="A16" s="186" t="s">
        <v>244</v>
      </c>
      <c r="B16" s="191">
        <f>B17+B18</f>
        <v>183196.08</v>
      </c>
      <c r="C16" s="191">
        <f t="shared" ref="C16:F16" si="3">C17+C18</f>
        <v>193914</v>
      </c>
      <c r="D16" s="191">
        <f t="shared" si="3"/>
        <v>191914</v>
      </c>
      <c r="E16" s="191">
        <f t="shared" si="3"/>
        <v>191914</v>
      </c>
      <c r="F16" s="191">
        <f t="shared" si="3"/>
        <v>191914</v>
      </c>
    </row>
    <row r="17" spans="1:6" x14ac:dyDescent="0.25">
      <c r="A17" s="103" t="s">
        <v>187</v>
      </c>
      <c r="B17" s="38">
        <v>178959</v>
      </c>
      <c r="C17" s="45">
        <v>190914</v>
      </c>
      <c r="D17" s="45">
        <f>'POSEBNI DIO'!G17+'POSEBNI DIO'!G48</f>
        <v>190914</v>
      </c>
      <c r="E17" s="45">
        <f>'POSEBNI DIO'!H17+'POSEBNI DIO'!H48</f>
        <v>190914</v>
      </c>
      <c r="F17" s="45">
        <f>'POSEBNI DIO'!I17+'POSEBNI DIO'!I48</f>
        <v>190914</v>
      </c>
    </row>
    <row r="18" spans="1:6" x14ac:dyDescent="0.25">
      <c r="A18" s="104" t="s">
        <v>190</v>
      </c>
      <c r="B18" s="38">
        <v>4237.08</v>
      </c>
      <c r="C18" s="45">
        <v>3000</v>
      </c>
      <c r="D18" s="45">
        <f>'POSEBNI DIO'!G250</f>
        <v>1000</v>
      </c>
      <c r="E18" s="45">
        <f>'POSEBNI DIO'!H250</f>
        <v>1000</v>
      </c>
      <c r="F18" s="45">
        <f>'POSEBNI DIO'!I250</f>
        <v>1000</v>
      </c>
    </row>
    <row r="19" spans="1:6" x14ac:dyDescent="0.25">
      <c r="A19" s="193" t="s">
        <v>243</v>
      </c>
      <c r="B19" s="191">
        <f>B20+B21+B22+B23+B24</f>
        <v>2590093.5799999996</v>
      </c>
      <c r="C19" s="191">
        <f t="shared" ref="C19:F19" si="4">C20+C21+C22+C23+C24</f>
        <v>2182407.62</v>
      </c>
      <c r="D19" s="191">
        <f t="shared" si="4"/>
        <v>2714000</v>
      </c>
      <c r="E19" s="191">
        <f t="shared" si="4"/>
        <v>2714000</v>
      </c>
      <c r="F19" s="191">
        <f t="shared" si="4"/>
        <v>2714000</v>
      </c>
    </row>
    <row r="20" spans="1:6" x14ac:dyDescent="0.25">
      <c r="A20" s="195" t="s">
        <v>289</v>
      </c>
      <c r="B20" s="196">
        <v>0</v>
      </c>
      <c r="C20" s="196">
        <v>33007.620000000003</v>
      </c>
      <c r="D20" s="196">
        <f>'POSEBNI DIO'!G125</f>
        <v>67360</v>
      </c>
      <c r="E20" s="196">
        <f>'POSEBNI DIO'!H125</f>
        <v>67360</v>
      </c>
      <c r="F20" s="196">
        <f>'POSEBNI DIO'!I125</f>
        <v>67360</v>
      </c>
    </row>
    <row r="21" spans="1:6" x14ac:dyDescent="0.25">
      <c r="A21" s="195" t="s">
        <v>290</v>
      </c>
      <c r="B21" s="196">
        <v>0</v>
      </c>
      <c r="C21" s="196">
        <v>0</v>
      </c>
      <c r="D21" s="196">
        <f>'POSEBNI DIO'!G141</f>
        <v>11900</v>
      </c>
      <c r="E21" s="196">
        <f>'POSEBNI DIO'!H141</f>
        <v>11900</v>
      </c>
      <c r="F21" s="196">
        <f>'POSEBNI DIO'!I141</f>
        <v>11900</v>
      </c>
    </row>
    <row r="22" spans="1:6" x14ac:dyDescent="0.25">
      <c r="A22" s="32" t="s">
        <v>184</v>
      </c>
      <c r="B22" s="45">
        <v>21961.8</v>
      </c>
      <c r="C22" s="45">
        <v>0</v>
      </c>
      <c r="D22" s="45">
        <f>'POSEBNI DIO'!G397+'POSEBNI DIO'!G405+'POSEBNI DIO'!G413+'POSEBNI DIO'!G421</f>
        <v>81000</v>
      </c>
      <c r="E22" s="45">
        <f>'POSEBNI DIO'!H397+'POSEBNI DIO'!H405+'POSEBNI DIO'!H413+'POSEBNI DIO'!H421</f>
        <v>81000</v>
      </c>
      <c r="F22" s="45">
        <f>'POSEBNI DIO'!I397+'POSEBNI DIO'!I405+'POSEBNI DIO'!I413+'POSEBNI DIO'!I421</f>
        <v>81000</v>
      </c>
    </row>
    <row r="23" spans="1:6" x14ac:dyDescent="0.25">
      <c r="A23" s="32" t="s">
        <v>185</v>
      </c>
      <c r="B23" s="45">
        <v>2568131.7799999998</v>
      </c>
      <c r="C23" s="45">
        <v>2149400</v>
      </c>
      <c r="D23" s="45">
        <f>D45</f>
        <v>2506740</v>
      </c>
      <c r="E23" s="45">
        <f t="shared" ref="E23:F23" si="5">E45</f>
        <v>2506740</v>
      </c>
      <c r="F23" s="45">
        <f t="shared" si="5"/>
        <v>2506740</v>
      </c>
    </row>
    <row r="24" spans="1:6" x14ac:dyDescent="0.25">
      <c r="A24" s="32" t="str">
        <f>A46</f>
        <v>5.Ć. Pomoći - grad</v>
      </c>
      <c r="B24" s="235">
        <f t="shared" ref="B24:F24" si="6">B46</f>
        <v>0</v>
      </c>
      <c r="C24" s="235">
        <f t="shared" si="6"/>
        <v>0</v>
      </c>
      <c r="D24" s="235">
        <f t="shared" si="6"/>
        <v>47000</v>
      </c>
      <c r="E24" s="235">
        <f t="shared" si="6"/>
        <v>47000</v>
      </c>
      <c r="F24" s="235">
        <f t="shared" si="6"/>
        <v>47000</v>
      </c>
    </row>
    <row r="25" spans="1:6" x14ac:dyDescent="0.25">
      <c r="A25" s="194" t="s">
        <v>242</v>
      </c>
      <c r="B25" s="191">
        <f>B26</f>
        <v>11512.19</v>
      </c>
      <c r="C25" s="191">
        <f t="shared" ref="C25" si="7">C26</f>
        <v>10000</v>
      </c>
      <c r="D25" s="191">
        <f>D26</f>
        <v>20000</v>
      </c>
      <c r="E25" s="191">
        <f t="shared" ref="E25:F25" si="8">E26</f>
        <v>20000</v>
      </c>
      <c r="F25" s="191">
        <f t="shared" si="8"/>
        <v>20000</v>
      </c>
    </row>
    <row r="26" spans="1:6" x14ac:dyDescent="0.25">
      <c r="A26" s="103" t="s">
        <v>189</v>
      </c>
      <c r="B26" s="38">
        <v>11512.19</v>
      </c>
      <c r="C26" s="45">
        <v>10000</v>
      </c>
      <c r="D26" s="45">
        <f>'POSEBNI DIO'!G262+'POSEBNI DIO'!G452</f>
        <v>20000</v>
      </c>
      <c r="E26" s="45">
        <f>'POSEBNI DIO'!H262+'POSEBNI DIO'!H452</f>
        <v>20000</v>
      </c>
      <c r="F26" s="45">
        <f>'POSEBNI DIO'!I262+'POSEBNI DIO'!I452</f>
        <v>20000</v>
      </c>
    </row>
    <row r="29" spans="1:6" ht="15.75" customHeight="1" x14ac:dyDescent="0.25">
      <c r="A29" s="308" t="s">
        <v>181</v>
      </c>
      <c r="B29" s="308"/>
      <c r="C29" s="308"/>
      <c r="D29" s="308"/>
      <c r="E29" s="308"/>
      <c r="F29" s="308"/>
    </row>
    <row r="30" spans="1:6" ht="18" x14ac:dyDescent="0.25">
      <c r="A30" s="100"/>
      <c r="B30" s="100"/>
      <c r="C30" s="99"/>
      <c r="D30" s="99"/>
      <c r="E30" s="99"/>
      <c r="F30" s="99"/>
    </row>
    <row r="31" spans="1:6" x14ac:dyDescent="0.25">
      <c r="A31" s="97" t="s">
        <v>180</v>
      </c>
      <c r="B31" s="98" t="s">
        <v>247</v>
      </c>
      <c r="C31" s="97" t="s">
        <v>255</v>
      </c>
      <c r="D31" s="97" t="s">
        <v>251</v>
      </c>
      <c r="E31" s="97" t="s">
        <v>193</v>
      </c>
      <c r="F31" s="97" t="s">
        <v>250</v>
      </c>
    </row>
    <row r="32" spans="1:6" x14ac:dyDescent="0.25">
      <c r="A32" s="97" t="s">
        <v>2</v>
      </c>
      <c r="B32" s="108">
        <f>B33+B35+B38+B41+B47</f>
        <v>2970066.05</v>
      </c>
      <c r="C32" s="108">
        <f t="shared" ref="C32:F32" si="9">C33+C35+C38+C41+C47</f>
        <v>2645549.89</v>
      </c>
      <c r="D32" s="108">
        <f t="shared" si="9"/>
        <v>3281559</v>
      </c>
      <c r="E32" s="108">
        <f t="shared" si="9"/>
        <v>3138059</v>
      </c>
      <c r="F32" s="108">
        <f t="shared" si="9"/>
        <v>3138059</v>
      </c>
    </row>
    <row r="33" spans="1:6" x14ac:dyDescent="0.25">
      <c r="A33" s="186" t="s">
        <v>219</v>
      </c>
      <c r="B33" s="188">
        <f>B34</f>
        <v>51024.27</v>
      </c>
      <c r="C33" s="188">
        <f t="shared" ref="C33:F33" si="10">C34</f>
        <v>19228.27</v>
      </c>
      <c r="D33" s="188">
        <f t="shared" si="10"/>
        <v>75645</v>
      </c>
      <c r="E33" s="188">
        <f t="shared" si="10"/>
        <v>32145</v>
      </c>
      <c r="F33" s="188">
        <f t="shared" si="10"/>
        <v>32145</v>
      </c>
    </row>
    <row r="34" spans="1:6" x14ac:dyDescent="0.25">
      <c r="A34" s="101" t="s">
        <v>183</v>
      </c>
      <c r="B34" s="132">
        <v>51024.27</v>
      </c>
      <c r="C34" s="105">
        <v>19228.27</v>
      </c>
      <c r="D34" s="226">
        <f>D12</f>
        <v>75645</v>
      </c>
      <c r="E34" s="226">
        <f>E12</f>
        <v>32145</v>
      </c>
      <c r="F34" s="226">
        <f>F12</f>
        <v>32145</v>
      </c>
    </row>
    <row r="35" spans="1:6" x14ac:dyDescent="0.25">
      <c r="A35" s="186" t="s">
        <v>224</v>
      </c>
      <c r="B35" s="191">
        <f>B37+B36</f>
        <v>142111.21</v>
      </c>
      <c r="C35" s="191">
        <f t="shared" ref="C35:F35" si="11">C37+C36</f>
        <v>240000</v>
      </c>
      <c r="D35" s="191">
        <f t="shared" si="11"/>
        <v>280000</v>
      </c>
      <c r="E35" s="191">
        <f t="shared" si="11"/>
        <v>180000</v>
      </c>
      <c r="F35" s="191">
        <f t="shared" si="11"/>
        <v>180000</v>
      </c>
    </row>
    <row r="36" spans="1:6" x14ac:dyDescent="0.25">
      <c r="A36" s="102" t="s">
        <v>186</v>
      </c>
      <c r="B36" s="38">
        <v>139942.5</v>
      </c>
      <c r="C36" s="45">
        <v>140000</v>
      </c>
      <c r="D36" s="226">
        <f t="shared" ref="D36:F37" si="12">D14</f>
        <v>180000</v>
      </c>
      <c r="E36" s="226">
        <f t="shared" si="12"/>
        <v>180000</v>
      </c>
      <c r="F36" s="226">
        <f t="shared" si="12"/>
        <v>180000</v>
      </c>
    </row>
    <row r="37" spans="1:6" x14ac:dyDescent="0.25">
      <c r="A37" s="32" t="s">
        <v>188</v>
      </c>
      <c r="B37" s="38">
        <v>2168.71</v>
      </c>
      <c r="C37" s="45">
        <v>100000</v>
      </c>
      <c r="D37" s="226">
        <f t="shared" si="12"/>
        <v>100000</v>
      </c>
      <c r="E37" s="226">
        <f t="shared" si="12"/>
        <v>0</v>
      </c>
      <c r="F37" s="226">
        <f t="shared" si="12"/>
        <v>0</v>
      </c>
    </row>
    <row r="38" spans="1:6" x14ac:dyDescent="0.25">
      <c r="A38" s="192" t="s">
        <v>244</v>
      </c>
      <c r="B38" s="191">
        <f>B39+B40</f>
        <v>183196.08</v>
      </c>
      <c r="C38" s="191">
        <f t="shared" ref="C38:F38" si="13">C39+C40</f>
        <v>193914</v>
      </c>
      <c r="D38" s="191">
        <f t="shared" si="13"/>
        <v>191914</v>
      </c>
      <c r="E38" s="191">
        <f t="shared" si="13"/>
        <v>191914</v>
      </c>
      <c r="F38" s="191">
        <f t="shared" si="13"/>
        <v>191914</v>
      </c>
    </row>
    <row r="39" spans="1:6" x14ac:dyDescent="0.25">
      <c r="A39" s="104" t="s">
        <v>190</v>
      </c>
      <c r="B39" s="38">
        <v>4237.08</v>
      </c>
      <c r="C39" s="45">
        <v>3000</v>
      </c>
      <c r="D39" s="226">
        <f>D18</f>
        <v>1000</v>
      </c>
      <c r="E39" s="226">
        <f>E18</f>
        <v>1000</v>
      </c>
      <c r="F39" s="226">
        <f>F18</f>
        <v>1000</v>
      </c>
    </row>
    <row r="40" spans="1:6" x14ac:dyDescent="0.25">
      <c r="A40" s="103" t="s">
        <v>187</v>
      </c>
      <c r="B40" s="38">
        <v>178959</v>
      </c>
      <c r="C40" s="45">
        <v>190914</v>
      </c>
      <c r="D40" s="226">
        <f>D17</f>
        <v>190914</v>
      </c>
      <c r="E40" s="226">
        <f>E17</f>
        <v>190914</v>
      </c>
      <c r="F40" s="226">
        <f>F17</f>
        <v>190914</v>
      </c>
    </row>
    <row r="41" spans="1:6" x14ac:dyDescent="0.25">
      <c r="A41" s="189" t="s">
        <v>243</v>
      </c>
      <c r="B41" s="190">
        <f>B42+B43+B44+B45+B46</f>
        <v>2582222.2999999998</v>
      </c>
      <c r="C41" s="190">
        <f t="shared" ref="C41:F41" si="14">C42+C43+C44+C45+C46</f>
        <v>2182407.62</v>
      </c>
      <c r="D41" s="190">
        <f t="shared" si="14"/>
        <v>2714000</v>
      </c>
      <c r="E41" s="190">
        <f t="shared" si="14"/>
        <v>2714000</v>
      </c>
      <c r="F41" s="190">
        <f t="shared" si="14"/>
        <v>2714000</v>
      </c>
    </row>
    <row r="42" spans="1:6" x14ac:dyDescent="0.25">
      <c r="A42" s="195" t="s">
        <v>289</v>
      </c>
      <c r="B42" s="196">
        <v>0</v>
      </c>
      <c r="C42" s="197">
        <v>33007.620000000003</v>
      </c>
      <c r="D42" s="226">
        <f t="shared" ref="D42:F44" si="15">D20</f>
        <v>67360</v>
      </c>
      <c r="E42" s="226">
        <f t="shared" si="15"/>
        <v>67360</v>
      </c>
      <c r="F42" s="226">
        <f t="shared" si="15"/>
        <v>67360</v>
      </c>
    </row>
    <row r="43" spans="1:6" x14ac:dyDescent="0.25">
      <c r="A43" s="195" t="s">
        <v>290</v>
      </c>
      <c r="B43" s="196">
        <v>0</v>
      </c>
      <c r="C43" s="196">
        <v>0</v>
      </c>
      <c r="D43" s="226">
        <f t="shared" si="15"/>
        <v>11900</v>
      </c>
      <c r="E43" s="226">
        <f t="shared" si="15"/>
        <v>11900</v>
      </c>
      <c r="F43" s="226">
        <f t="shared" si="15"/>
        <v>11900</v>
      </c>
    </row>
    <row r="44" spans="1:6" ht="15.75" customHeight="1" x14ac:dyDescent="0.25">
      <c r="A44" s="32" t="s">
        <v>184</v>
      </c>
      <c r="B44" s="45">
        <v>8547.25</v>
      </c>
      <c r="C44" s="45">
        <v>0</v>
      </c>
      <c r="D44" s="226">
        <f t="shared" si="15"/>
        <v>81000</v>
      </c>
      <c r="E44" s="226">
        <f t="shared" si="15"/>
        <v>81000</v>
      </c>
      <c r="F44" s="226">
        <f t="shared" si="15"/>
        <v>81000</v>
      </c>
    </row>
    <row r="45" spans="1:6" x14ac:dyDescent="0.25">
      <c r="A45" s="32" t="s">
        <v>185</v>
      </c>
      <c r="B45" s="45">
        <v>2573675.0499999998</v>
      </c>
      <c r="C45" s="45">
        <v>2149400</v>
      </c>
      <c r="D45" s="226">
        <f>'POSEBNI DIO'!G295+'POSEBNI DIO'!G333+'POSEBNI DIO'!G367+'POSEBNI DIO'!G428+'POSEBNI DIO'!G446+'POSEBNI DIO'!G465+'POSEBNI DIO'!G494</f>
        <v>2506740</v>
      </c>
      <c r="E45" s="226">
        <f>'POSEBNI DIO'!H295+'POSEBNI DIO'!H333+'POSEBNI DIO'!H367+'POSEBNI DIO'!H428+'POSEBNI DIO'!H446+'POSEBNI DIO'!H465+'POSEBNI DIO'!H494</f>
        <v>2506740</v>
      </c>
      <c r="F45" s="226">
        <f>'POSEBNI DIO'!I295+'POSEBNI DIO'!I333+'POSEBNI DIO'!I367+'POSEBNI DIO'!I428+'POSEBNI DIO'!I446+'POSEBNI DIO'!I465+'POSEBNI DIO'!I494</f>
        <v>2506740</v>
      </c>
    </row>
    <row r="46" spans="1:6" x14ac:dyDescent="0.25">
      <c r="A46" s="32" t="s">
        <v>308</v>
      </c>
      <c r="B46" s="38">
        <v>0</v>
      </c>
      <c r="C46" s="38">
        <v>0</v>
      </c>
      <c r="D46" s="226">
        <f>'POSEBNI DIO'!G434+'POSEBNI DIO'!G440</f>
        <v>47000</v>
      </c>
      <c r="E46" s="226">
        <f>'POSEBNI DIO'!H434+'POSEBNI DIO'!H440</f>
        <v>47000</v>
      </c>
      <c r="F46" s="226">
        <f>'POSEBNI DIO'!I434+'POSEBNI DIO'!I440</f>
        <v>47000</v>
      </c>
    </row>
    <row r="47" spans="1:6" x14ac:dyDescent="0.25">
      <c r="A47" s="192" t="s">
        <v>242</v>
      </c>
      <c r="B47" s="191">
        <f>B48</f>
        <v>11512.19</v>
      </c>
      <c r="C47" s="191">
        <f>C48</f>
        <v>10000</v>
      </c>
      <c r="D47" s="108">
        <f t="shared" ref="D47:F48" si="16">D25</f>
        <v>20000</v>
      </c>
      <c r="E47" s="108">
        <f t="shared" si="16"/>
        <v>20000</v>
      </c>
      <c r="F47" s="108">
        <f t="shared" si="16"/>
        <v>20000</v>
      </c>
    </row>
    <row r="48" spans="1:6" x14ac:dyDescent="0.25">
      <c r="A48" s="103" t="s">
        <v>189</v>
      </c>
      <c r="B48" s="38">
        <v>11512.19</v>
      </c>
      <c r="C48" s="45">
        <v>10000</v>
      </c>
      <c r="D48" s="226">
        <f t="shared" si="16"/>
        <v>20000</v>
      </c>
      <c r="E48" s="226">
        <f t="shared" si="16"/>
        <v>20000</v>
      </c>
      <c r="F48" s="226">
        <f t="shared" si="16"/>
        <v>20000</v>
      </c>
    </row>
  </sheetData>
  <mergeCells count="5">
    <mergeCell ref="A1:F1"/>
    <mergeCell ref="A3:F3"/>
    <mergeCell ref="A5:F5"/>
    <mergeCell ref="A7:F7"/>
    <mergeCell ref="A29:F29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/>
    <pageSetUpPr fitToPage="1"/>
  </sheetPr>
  <dimension ref="A1:F16"/>
  <sheetViews>
    <sheetView workbookViewId="0">
      <selection activeCell="D15" sqref="D15"/>
    </sheetView>
  </sheetViews>
  <sheetFormatPr defaultRowHeight="15" x14ac:dyDescent="0.25"/>
  <cols>
    <col min="1" max="1" width="45.85546875" customWidth="1"/>
    <col min="2" max="6" width="25.28515625" customWidth="1"/>
  </cols>
  <sheetData>
    <row r="1" spans="1:6" ht="42" customHeight="1" x14ac:dyDescent="0.25">
      <c r="A1" s="279" t="s">
        <v>246</v>
      </c>
      <c r="B1" s="279"/>
      <c r="C1" s="113"/>
      <c r="D1" s="198"/>
      <c r="E1" s="67"/>
      <c r="F1" s="67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279" t="s">
        <v>25</v>
      </c>
      <c r="B3" s="279"/>
      <c r="C3" s="115"/>
      <c r="D3" s="200"/>
      <c r="E3" s="69"/>
      <c r="F3" s="69"/>
    </row>
    <row r="4" spans="1:6" ht="18" x14ac:dyDescent="0.25">
      <c r="A4" s="4"/>
      <c r="B4" s="4"/>
      <c r="C4" s="5"/>
      <c r="D4" s="5"/>
      <c r="E4" s="5"/>
      <c r="F4" s="5"/>
    </row>
    <row r="5" spans="1:6" ht="18" customHeight="1" x14ac:dyDescent="0.25">
      <c r="A5" s="279" t="s">
        <v>12</v>
      </c>
      <c r="B5" s="280"/>
      <c r="C5" s="114"/>
      <c r="D5" s="199"/>
      <c r="E5" s="68"/>
      <c r="F5" s="68"/>
    </row>
    <row r="6" spans="1:6" ht="18" x14ac:dyDescent="0.25">
      <c r="A6" s="4"/>
      <c r="B6" s="4"/>
      <c r="C6" s="5"/>
      <c r="D6" s="5"/>
      <c r="E6" s="5"/>
      <c r="F6" s="5"/>
    </row>
    <row r="7" spans="1:6" ht="15.75" x14ac:dyDescent="0.25">
      <c r="A7" s="279" t="s">
        <v>21</v>
      </c>
      <c r="B7" s="309"/>
      <c r="C7" s="116"/>
      <c r="D7" s="201"/>
      <c r="E7" s="70"/>
      <c r="F7" s="70"/>
    </row>
    <row r="8" spans="1:6" ht="18" x14ac:dyDescent="0.25">
      <c r="A8" s="4"/>
      <c r="B8" s="4"/>
      <c r="C8" s="5"/>
      <c r="D8" s="5"/>
      <c r="E8" s="5"/>
      <c r="F8" s="5"/>
    </row>
    <row r="9" spans="1:6" x14ac:dyDescent="0.25">
      <c r="A9" s="14" t="s">
        <v>22</v>
      </c>
      <c r="B9" s="13" t="s">
        <v>247</v>
      </c>
      <c r="C9" s="14" t="s">
        <v>255</v>
      </c>
      <c r="D9" s="14" t="s">
        <v>251</v>
      </c>
      <c r="E9" s="14" t="s">
        <v>193</v>
      </c>
      <c r="F9" s="14" t="s">
        <v>250</v>
      </c>
    </row>
    <row r="10" spans="1:6" x14ac:dyDescent="0.25">
      <c r="A10" s="14">
        <v>1</v>
      </c>
      <c r="B10" s="13">
        <v>2</v>
      </c>
      <c r="C10" s="14">
        <v>3</v>
      </c>
      <c r="D10" s="14">
        <v>4</v>
      </c>
      <c r="E10" s="14">
        <v>5</v>
      </c>
      <c r="F10" s="14">
        <v>6</v>
      </c>
    </row>
    <row r="11" spans="1:6" ht="15.75" customHeight="1" x14ac:dyDescent="0.25">
      <c r="A11" s="8" t="s">
        <v>23</v>
      </c>
      <c r="B11" s="34">
        <f>B12</f>
        <v>2970066.05</v>
      </c>
      <c r="C11" s="35">
        <f>C12</f>
        <v>2645549.89</v>
      </c>
      <c r="D11" s="35">
        <f>D12</f>
        <v>3281559</v>
      </c>
      <c r="E11" s="35">
        <f>E12</f>
        <v>3138059</v>
      </c>
      <c r="F11" s="35">
        <f>F12</f>
        <v>3138059</v>
      </c>
    </row>
    <row r="12" spans="1:6" ht="15.75" customHeight="1" x14ac:dyDescent="0.25">
      <c r="A12" s="8" t="s">
        <v>153</v>
      </c>
      <c r="B12" s="34">
        <f>SUM(B13:B16)</f>
        <v>2970066.05</v>
      </c>
      <c r="C12" s="34">
        <f>SUM(C13:C16)</f>
        <v>2645549.89</v>
      </c>
      <c r="D12" s="34">
        <f>SUM(D13:D16)</f>
        <v>3281559</v>
      </c>
      <c r="E12" s="34">
        <f t="shared" ref="E12:F12" si="0">SUM(E13:E16)</f>
        <v>3138059</v>
      </c>
      <c r="F12" s="34">
        <f t="shared" si="0"/>
        <v>3138059</v>
      </c>
    </row>
    <row r="13" spans="1:6" ht="15.75" customHeight="1" x14ac:dyDescent="0.25">
      <c r="A13" s="12" t="s">
        <v>154</v>
      </c>
      <c r="B13" s="34">
        <v>2775393.48</v>
      </c>
      <c r="C13" s="35">
        <v>2272985</v>
      </c>
      <c r="D13" s="35">
        <f>'POSEBNI DIO'!M6</f>
        <v>2801914</v>
      </c>
      <c r="E13" s="35">
        <f>'POSEBNI DIO'!N6</f>
        <v>2801914</v>
      </c>
      <c r="F13" s="35">
        <f>'POSEBNI DIO'!O6</f>
        <v>2801914</v>
      </c>
    </row>
    <row r="14" spans="1:6" x14ac:dyDescent="0.25">
      <c r="A14" s="11" t="s">
        <v>155</v>
      </c>
      <c r="B14" s="34">
        <v>160490.54999999999</v>
      </c>
      <c r="C14" s="35">
        <v>318729</v>
      </c>
      <c r="D14" s="35">
        <f>'POSEBNI DIO'!M8+'POSEBNI DIO'!G59</f>
        <v>358750</v>
      </c>
      <c r="E14" s="35">
        <f>'POSEBNI DIO'!N8</f>
        <v>215250</v>
      </c>
      <c r="F14" s="35">
        <f>'POSEBNI DIO'!O8</f>
        <v>215250</v>
      </c>
    </row>
    <row r="15" spans="1:6" x14ac:dyDescent="0.25">
      <c r="A15" s="11" t="s">
        <v>227</v>
      </c>
      <c r="B15" s="34">
        <v>666</v>
      </c>
      <c r="C15" s="35">
        <v>0</v>
      </c>
      <c r="D15" s="35">
        <f>'POSEBNI DIO'!M9</f>
        <v>490</v>
      </c>
      <c r="E15" s="35">
        <f>'POSEBNI DIO'!N9</f>
        <v>490</v>
      </c>
      <c r="F15" s="35">
        <f>'POSEBNI DIO'!O9</f>
        <v>490</v>
      </c>
    </row>
    <row r="16" spans="1:6" x14ac:dyDescent="0.25">
      <c r="A16" s="33" t="s">
        <v>161</v>
      </c>
      <c r="B16" s="34">
        <v>33516.019999999997</v>
      </c>
      <c r="C16" s="35">
        <v>53835.89</v>
      </c>
      <c r="D16" s="35">
        <f>'POSEBNI DIO'!M7</f>
        <v>120405</v>
      </c>
      <c r="E16" s="35">
        <f>'POSEBNI DIO'!N7</f>
        <v>120405</v>
      </c>
      <c r="F16" s="35">
        <f>'POSEBNI DIO'!O7</f>
        <v>120405</v>
      </c>
    </row>
  </sheetData>
  <mergeCells count="4">
    <mergeCell ref="A1:B1"/>
    <mergeCell ref="A3:B3"/>
    <mergeCell ref="A5:B5"/>
    <mergeCell ref="A7:B7"/>
  </mergeCells>
  <pageMargins left="0.7" right="0.7" top="0.75" bottom="0.75" header="0.3" footer="0.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B811"/>
  <sheetViews>
    <sheetView topLeftCell="A16" zoomScale="80" zoomScaleNormal="80" workbookViewId="0">
      <selection activeCell="A497" sqref="A497:XFD498"/>
    </sheetView>
  </sheetViews>
  <sheetFormatPr defaultRowHeight="15" x14ac:dyDescent="0.25"/>
  <cols>
    <col min="1" max="1" width="17.28515625" style="141" customWidth="1"/>
    <col min="2" max="2" width="8.42578125" style="141" customWidth="1"/>
    <col min="3" max="3" width="4.140625" style="141" customWidth="1"/>
    <col min="4" max="4" width="30" customWidth="1"/>
    <col min="5" max="5" width="26.42578125" style="61" customWidth="1"/>
    <col min="6" max="8" width="25.28515625" style="37" customWidth="1"/>
    <col min="9" max="9" width="26.7109375" style="37" customWidth="1"/>
    <col min="10" max="10" width="14" hidden="1" customWidth="1"/>
    <col min="11" max="12" width="23.85546875" style="37" hidden="1" customWidth="1"/>
    <col min="13" max="13" width="24" style="37" hidden="1" customWidth="1"/>
    <col min="14" max="14" width="25.42578125" style="37" hidden="1" customWidth="1"/>
    <col min="15" max="15" width="24.7109375" style="37" hidden="1" customWidth="1"/>
    <col min="16" max="16" width="13.7109375" style="37" customWidth="1"/>
    <col min="17" max="17" width="9.140625" customWidth="1"/>
  </cols>
  <sheetData>
    <row r="1" spans="1:15" ht="42" customHeight="1" x14ac:dyDescent="0.25">
      <c r="A1" s="279" t="s">
        <v>246</v>
      </c>
      <c r="B1" s="279"/>
      <c r="C1" s="279"/>
      <c r="D1" s="279"/>
      <c r="E1" s="279"/>
      <c r="F1" s="279"/>
      <c r="G1" s="279"/>
      <c r="H1" s="279"/>
      <c r="I1" s="279"/>
      <c r="J1" s="236"/>
      <c r="K1" s="237"/>
      <c r="L1" s="237"/>
      <c r="M1" s="237"/>
      <c r="N1" s="237"/>
      <c r="O1" s="237"/>
    </row>
    <row r="2" spans="1:15" ht="18" x14ac:dyDescent="0.25">
      <c r="A2" s="138"/>
      <c r="B2" s="138"/>
      <c r="C2" s="138"/>
      <c r="D2" s="4"/>
      <c r="E2" s="59"/>
      <c r="F2" s="48"/>
      <c r="G2" s="48"/>
      <c r="H2" s="48"/>
      <c r="I2" s="49"/>
      <c r="J2" s="236"/>
      <c r="K2" s="237"/>
      <c r="L2" s="237"/>
      <c r="M2" s="237"/>
      <c r="N2" s="237"/>
      <c r="O2" s="237"/>
    </row>
    <row r="3" spans="1:15" ht="39" customHeight="1" x14ac:dyDescent="0.25">
      <c r="A3" s="279" t="s">
        <v>24</v>
      </c>
      <c r="B3" s="280"/>
      <c r="C3" s="280"/>
      <c r="D3" s="280"/>
      <c r="E3" s="280"/>
      <c r="F3" s="280"/>
      <c r="G3" s="280"/>
      <c r="H3" s="280"/>
      <c r="I3" s="280"/>
      <c r="J3" s="238"/>
      <c r="K3" s="92" t="s">
        <v>283</v>
      </c>
      <c r="L3" s="92" t="s">
        <v>284</v>
      </c>
      <c r="M3" s="92" t="s">
        <v>285</v>
      </c>
      <c r="N3" s="92" t="s">
        <v>286</v>
      </c>
      <c r="O3" s="92" t="s">
        <v>287</v>
      </c>
    </row>
    <row r="4" spans="1:15" ht="32.25" customHeight="1" x14ac:dyDescent="0.25">
      <c r="A4" s="139"/>
      <c r="B4" s="140"/>
      <c r="C4" s="140"/>
      <c r="D4" s="71"/>
      <c r="E4" s="71"/>
      <c r="F4" s="71"/>
      <c r="G4" s="199"/>
      <c r="H4" s="109"/>
      <c r="I4" s="71"/>
      <c r="J4" s="239">
        <v>921</v>
      </c>
      <c r="K4" s="93">
        <f>K17+K48+K201+K250+K262+K296</f>
        <v>2761751.2300000004</v>
      </c>
      <c r="L4" s="93">
        <f>L17+L48+L201+L250+L262+L296</f>
        <v>2272985</v>
      </c>
      <c r="M4" s="93">
        <f>M17+M48+M201+M250+M262+M296</f>
        <v>2801914</v>
      </c>
      <c r="N4" s="93">
        <f>N17+N48+N201+N250+N262+N296</f>
        <v>2801914</v>
      </c>
      <c r="O4" s="93">
        <f>O17+O48+O201+O250+O262+O296</f>
        <v>2801914</v>
      </c>
    </row>
    <row r="5" spans="1:15" ht="32.25" customHeight="1" x14ac:dyDescent="0.25">
      <c r="A5" s="139"/>
      <c r="B5" s="140"/>
      <c r="C5" s="140"/>
      <c r="D5" s="214"/>
      <c r="E5" s="214"/>
      <c r="F5" s="214"/>
      <c r="G5" s="214"/>
      <c r="H5" s="214"/>
      <c r="I5" s="214"/>
      <c r="J5" s="240">
        <v>922</v>
      </c>
      <c r="K5" s="225">
        <f>K471</f>
        <v>8547.25</v>
      </c>
      <c r="L5" s="225">
        <f t="shared" ref="L5:O5" si="0">L471</f>
        <v>0</v>
      </c>
      <c r="M5" s="225">
        <f t="shared" si="0"/>
        <v>0</v>
      </c>
      <c r="N5" s="225">
        <f t="shared" si="0"/>
        <v>0</v>
      </c>
      <c r="O5" s="225">
        <f t="shared" si="0"/>
        <v>0</v>
      </c>
    </row>
    <row r="6" spans="1:15" ht="32.25" customHeight="1" x14ac:dyDescent="0.25">
      <c r="A6" s="139"/>
      <c r="B6" s="140"/>
      <c r="C6" s="140"/>
      <c r="D6" s="214"/>
      <c r="E6" s="214"/>
      <c r="F6" s="214"/>
      <c r="G6" s="214"/>
      <c r="H6" s="214"/>
      <c r="I6" s="214"/>
      <c r="J6" s="240" t="s">
        <v>288</v>
      </c>
      <c r="K6" s="225">
        <f>K4+K5</f>
        <v>2770298.4800000004</v>
      </c>
      <c r="L6" s="225">
        <f t="shared" ref="L6:O6" si="1">L4+L5</f>
        <v>2272985</v>
      </c>
      <c r="M6" s="225">
        <f t="shared" si="1"/>
        <v>2801914</v>
      </c>
      <c r="N6" s="225">
        <f t="shared" si="1"/>
        <v>2801914</v>
      </c>
      <c r="O6" s="225">
        <f t="shared" si="1"/>
        <v>2801914</v>
      </c>
    </row>
    <row r="7" spans="1:15" ht="33" customHeight="1" x14ac:dyDescent="0.25">
      <c r="A7" s="139"/>
      <c r="B7" s="140"/>
      <c r="C7" s="140"/>
      <c r="D7" s="71"/>
      <c r="E7" s="71"/>
      <c r="F7" s="71"/>
      <c r="G7" s="199"/>
      <c r="H7" s="109"/>
      <c r="I7" s="71"/>
      <c r="J7" s="241">
        <v>980</v>
      </c>
      <c r="K7" s="94">
        <f>K65+K71+K82+K89+K95+K109+K125+K141+K453+K467</f>
        <v>33516.020000000004</v>
      </c>
      <c r="L7" s="94">
        <f>L65+L71+L82+L89+L95+L109+L125+L141+L453+L467+L158</f>
        <v>53835.89</v>
      </c>
      <c r="M7" s="94">
        <f>M65+M71+M82+M89+M95+M109+M125+M141+M453+M467</f>
        <v>120405</v>
      </c>
      <c r="N7" s="94">
        <f>N65+N71+N82+N89+N95+N109+N125+N141+N453+N467</f>
        <v>120405</v>
      </c>
      <c r="O7" s="94">
        <f>O65+O71+O82+O89+O95+O109+O125+O141+O453+O467</f>
        <v>120405</v>
      </c>
    </row>
    <row r="8" spans="1:15" ht="36.75" customHeight="1" x14ac:dyDescent="0.25">
      <c r="A8" s="138"/>
      <c r="B8" s="138"/>
      <c r="C8" s="138"/>
      <c r="D8" s="4"/>
      <c r="E8" s="59"/>
      <c r="F8" s="48"/>
      <c r="G8" s="48"/>
      <c r="H8" s="48"/>
      <c r="I8" s="49"/>
      <c r="J8" s="242">
        <v>960</v>
      </c>
      <c r="K8" s="95">
        <f t="shared" ref="K8:L8" si="2">K172+K179+K186+K193+K334+K340+K357+K367+K405+K413+K421+K429+K435+K441+K397+K447</f>
        <v>165585.54999999999</v>
      </c>
      <c r="L8" s="95">
        <f t="shared" si="2"/>
        <v>318729</v>
      </c>
      <c r="M8" s="95">
        <f>M172+M179+M186+M193+M334+M340+M357+M367+M405+M413+M421+M429+M435+M441+M397+M447</f>
        <v>316750</v>
      </c>
      <c r="N8" s="95">
        <f t="shared" ref="N8:O8" si="3">N172+N179+N186+N193+N334+N340+N357+N367+N405+N413+N421+N429+N435+N441+N397+N447</f>
        <v>215250</v>
      </c>
      <c r="O8" s="95">
        <f t="shared" si="3"/>
        <v>215250</v>
      </c>
    </row>
    <row r="9" spans="1:15" ht="37.5" customHeight="1" x14ac:dyDescent="0.25">
      <c r="A9" s="138"/>
      <c r="B9" s="138"/>
      <c r="C9" s="138"/>
      <c r="D9" s="4"/>
      <c r="E9" s="59"/>
      <c r="F9" s="59"/>
      <c r="G9" s="59"/>
      <c r="H9" s="59"/>
      <c r="I9" s="59"/>
      <c r="J9" s="243">
        <v>970</v>
      </c>
      <c r="K9" s="133">
        <f>K76+K493</f>
        <v>666</v>
      </c>
      <c r="L9" s="133">
        <f>L76+L493</f>
        <v>0</v>
      </c>
      <c r="M9" s="133">
        <f>M76+M493</f>
        <v>490</v>
      </c>
      <c r="N9" s="133">
        <f>N76+N493</f>
        <v>490</v>
      </c>
      <c r="O9" s="133">
        <f>O76+O493</f>
        <v>490</v>
      </c>
    </row>
    <row r="10" spans="1:15" ht="37.5" customHeight="1" x14ac:dyDescent="0.25">
      <c r="A10" s="138"/>
      <c r="B10" s="138"/>
      <c r="C10" s="138"/>
      <c r="D10" s="4"/>
      <c r="E10" s="59"/>
      <c r="F10" s="48"/>
      <c r="G10" s="48"/>
      <c r="H10" s="48"/>
      <c r="I10" s="48"/>
      <c r="J10" s="244" t="s">
        <v>178</v>
      </c>
      <c r="K10" s="96">
        <f>K7+K8+K9+K6</f>
        <v>2970066.0500000003</v>
      </c>
      <c r="L10" s="96">
        <f t="shared" ref="L10:O10" si="4">L7+L8+L9+L6</f>
        <v>2645549.89</v>
      </c>
      <c r="M10" s="96">
        <f>M7+M8+M9+M6</f>
        <v>3239559</v>
      </c>
      <c r="N10" s="96">
        <f t="shared" si="4"/>
        <v>3138059</v>
      </c>
      <c r="O10" s="96">
        <f t="shared" si="4"/>
        <v>3138059</v>
      </c>
    </row>
    <row r="11" spans="1:15" x14ac:dyDescent="0.25">
      <c r="A11" s="355" t="s">
        <v>26</v>
      </c>
      <c r="B11" s="356"/>
      <c r="C11" s="357"/>
      <c r="D11" s="13" t="s">
        <v>27</v>
      </c>
      <c r="E11" s="60" t="s">
        <v>247</v>
      </c>
      <c r="F11" s="50" t="s">
        <v>248</v>
      </c>
      <c r="G11" s="50" t="s">
        <v>251</v>
      </c>
      <c r="H11" s="50" t="s">
        <v>193</v>
      </c>
      <c r="I11" s="50" t="s">
        <v>250</v>
      </c>
      <c r="J11" s="236"/>
      <c r="K11" s="237"/>
      <c r="L11" s="237"/>
      <c r="M11" s="237"/>
      <c r="N11" s="237"/>
      <c r="O11" s="237"/>
    </row>
    <row r="12" spans="1:15" ht="59.25" customHeight="1" x14ac:dyDescent="0.25">
      <c r="A12" s="361" t="s">
        <v>23</v>
      </c>
      <c r="B12" s="362"/>
      <c r="C12" s="363"/>
      <c r="D12" s="57"/>
      <c r="E12" s="117">
        <f>E13</f>
        <v>2970066.0500000003</v>
      </c>
      <c r="F12" s="117">
        <f>F13</f>
        <v>2645549.89</v>
      </c>
      <c r="G12" s="117">
        <f t="shared" ref="G12:O12" si="5">G13</f>
        <v>3281559</v>
      </c>
      <c r="H12" s="117">
        <f t="shared" si="5"/>
        <v>3138059</v>
      </c>
      <c r="I12" s="117">
        <f t="shared" si="5"/>
        <v>3138059</v>
      </c>
      <c r="J12" s="117">
        <f t="shared" si="5"/>
        <v>0</v>
      </c>
      <c r="K12" s="117">
        <f t="shared" si="5"/>
        <v>0</v>
      </c>
      <c r="L12" s="117">
        <f t="shared" si="5"/>
        <v>0</v>
      </c>
      <c r="M12" s="117">
        <f t="shared" si="5"/>
        <v>0</v>
      </c>
      <c r="N12" s="117">
        <f t="shared" si="5"/>
        <v>0</v>
      </c>
      <c r="O12" s="117">
        <f t="shared" si="5"/>
        <v>0</v>
      </c>
    </row>
    <row r="13" spans="1:15" ht="59.25" customHeight="1" x14ac:dyDescent="0.25">
      <c r="A13" s="364" t="s">
        <v>231</v>
      </c>
      <c r="B13" s="365"/>
      <c r="C13" s="366"/>
      <c r="D13" s="184" t="s">
        <v>232</v>
      </c>
      <c r="E13" s="185">
        <f>E14+E198+E62</f>
        <v>2970066.0500000003</v>
      </c>
      <c r="F13" s="185">
        <f>F14+F198+F62</f>
        <v>2645549.89</v>
      </c>
      <c r="G13" s="185">
        <f>G14+G62+G198+G55</f>
        <v>3281559</v>
      </c>
      <c r="H13" s="185">
        <f t="shared" ref="H13:O13" si="6">H14+H62+H198+H55</f>
        <v>3138059</v>
      </c>
      <c r="I13" s="185">
        <f t="shared" si="6"/>
        <v>3138059</v>
      </c>
      <c r="J13" s="185">
        <f t="shared" si="6"/>
        <v>0</v>
      </c>
      <c r="K13" s="185">
        <f t="shared" si="6"/>
        <v>0</v>
      </c>
      <c r="L13" s="185">
        <f t="shared" si="6"/>
        <v>0</v>
      </c>
      <c r="M13" s="185">
        <f t="shared" si="6"/>
        <v>0</v>
      </c>
      <c r="N13" s="185">
        <f t="shared" si="6"/>
        <v>0</v>
      </c>
      <c r="O13" s="185">
        <f t="shared" si="6"/>
        <v>0</v>
      </c>
    </row>
    <row r="14" spans="1:15" ht="59.25" customHeight="1" x14ac:dyDescent="0.25">
      <c r="A14" s="364" t="s">
        <v>233</v>
      </c>
      <c r="B14" s="365"/>
      <c r="C14" s="366"/>
      <c r="D14" s="184" t="s">
        <v>234</v>
      </c>
      <c r="E14" s="185">
        <f>E15</f>
        <v>178959</v>
      </c>
      <c r="F14" s="185">
        <f t="shared" ref="F14:I14" si="7">F15</f>
        <v>190914</v>
      </c>
      <c r="G14" s="185">
        <f t="shared" si="7"/>
        <v>190914</v>
      </c>
      <c r="H14" s="185">
        <f t="shared" si="7"/>
        <v>190914</v>
      </c>
      <c r="I14" s="185">
        <f t="shared" si="7"/>
        <v>190914</v>
      </c>
      <c r="J14" s="245"/>
      <c r="K14" s="245"/>
      <c r="L14" s="245"/>
      <c r="M14" s="245"/>
      <c r="N14" s="245"/>
      <c r="O14" s="245"/>
    </row>
    <row r="15" spans="1:15" ht="72" customHeight="1" x14ac:dyDescent="0.25">
      <c r="A15" s="322" t="s">
        <v>35</v>
      </c>
      <c r="B15" s="323"/>
      <c r="C15" s="324"/>
      <c r="D15" s="16" t="s">
        <v>36</v>
      </c>
      <c r="E15" s="118">
        <f>E16+E47</f>
        <v>178959</v>
      </c>
      <c r="F15" s="52">
        <f>F16+F48</f>
        <v>190914</v>
      </c>
      <c r="G15" s="52">
        <f>G16+G48</f>
        <v>190914</v>
      </c>
      <c r="H15" s="52">
        <f>H16+H48</f>
        <v>190914</v>
      </c>
      <c r="I15" s="52">
        <f>I16+I48</f>
        <v>190914</v>
      </c>
      <c r="J15" s="236"/>
      <c r="K15" s="237"/>
      <c r="L15" s="237"/>
      <c r="M15" s="237"/>
      <c r="N15" s="237"/>
      <c r="O15" s="237"/>
    </row>
    <row r="16" spans="1:15" ht="29.25" customHeight="1" x14ac:dyDescent="0.25">
      <c r="A16" s="322" t="s">
        <v>37</v>
      </c>
      <c r="B16" s="323"/>
      <c r="C16" s="324"/>
      <c r="D16" s="16" t="s">
        <v>16</v>
      </c>
      <c r="E16" s="63">
        <f>E17</f>
        <v>163514</v>
      </c>
      <c r="F16" s="45">
        <f>F17</f>
        <v>174589</v>
      </c>
      <c r="G16" s="45">
        <f t="shared" ref="G16:I17" si="8">G17</f>
        <v>174589</v>
      </c>
      <c r="H16" s="45">
        <f t="shared" si="8"/>
        <v>174589</v>
      </c>
      <c r="I16" s="45">
        <f t="shared" si="8"/>
        <v>174589</v>
      </c>
      <c r="J16" s="236"/>
      <c r="K16" s="237"/>
      <c r="L16" s="237"/>
      <c r="M16" s="237"/>
      <c r="N16" s="237"/>
      <c r="O16" s="237"/>
    </row>
    <row r="17" spans="1:15" ht="25.5" x14ac:dyDescent="0.25">
      <c r="A17" s="358" t="s">
        <v>280</v>
      </c>
      <c r="B17" s="359"/>
      <c r="C17" s="360"/>
      <c r="D17" s="25" t="s">
        <v>38</v>
      </c>
      <c r="E17" s="119">
        <f>E18</f>
        <v>163514</v>
      </c>
      <c r="F17" s="46">
        <f>F18</f>
        <v>174589</v>
      </c>
      <c r="G17" s="46">
        <f t="shared" si="8"/>
        <v>174589</v>
      </c>
      <c r="H17" s="46">
        <f t="shared" si="8"/>
        <v>174589</v>
      </c>
      <c r="I17" s="46">
        <f t="shared" si="8"/>
        <v>174589</v>
      </c>
      <c r="J17" s="246">
        <v>921</v>
      </c>
      <c r="K17" s="247">
        <f>E17</f>
        <v>163514</v>
      </c>
      <c r="L17" s="247">
        <f t="shared" ref="L17:O17" si="9">F17</f>
        <v>174589</v>
      </c>
      <c r="M17" s="247">
        <f t="shared" si="9"/>
        <v>174589</v>
      </c>
      <c r="N17" s="247">
        <f t="shared" si="9"/>
        <v>174589</v>
      </c>
      <c r="O17" s="247">
        <f t="shared" si="9"/>
        <v>174589</v>
      </c>
    </row>
    <row r="18" spans="1:15" ht="27" customHeight="1" x14ac:dyDescent="0.25">
      <c r="A18" s="313">
        <v>3</v>
      </c>
      <c r="B18" s="314"/>
      <c r="C18" s="315"/>
      <c r="D18" s="15" t="s">
        <v>18</v>
      </c>
      <c r="E18" s="63">
        <f>E19+E44</f>
        <v>163514</v>
      </c>
      <c r="F18" s="45">
        <f>F19+F44</f>
        <v>174589</v>
      </c>
      <c r="G18" s="45">
        <f>G19+G44</f>
        <v>174589</v>
      </c>
      <c r="H18" s="45">
        <f>H19+H44</f>
        <v>174589</v>
      </c>
      <c r="I18" s="45">
        <f>I19+I44</f>
        <v>174589</v>
      </c>
      <c r="J18" s="236"/>
      <c r="K18" s="237"/>
      <c r="L18" s="237"/>
      <c r="M18" s="237"/>
      <c r="N18" s="237"/>
      <c r="O18" s="237"/>
    </row>
    <row r="19" spans="1:15" ht="22.5" customHeight="1" x14ac:dyDescent="0.25">
      <c r="A19" s="316">
        <v>32</v>
      </c>
      <c r="B19" s="317"/>
      <c r="C19" s="318"/>
      <c r="D19" s="26" t="s">
        <v>28</v>
      </c>
      <c r="E19" s="47">
        <f>E20+E25+E31+E39</f>
        <v>161914</v>
      </c>
      <c r="F19" s="47">
        <f>F20+F25+F31+F39</f>
        <v>172589</v>
      </c>
      <c r="G19" s="47">
        <f>G20+G25+G31+G39</f>
        <v>172589</v>
      </c>
      <c r="H19" s="47">
        <f>H20+H25+H31+H39</f>
        <v>172589</v>
      </c>
      <c r="I19" s="47">
        <f>I20+I25+I31+I39</f>
        <v>172589</v>
      </c>
      <c r="J19" s="236"/>
      <c r="K19" s="237"/>
      <c r="L19" s="237"/>
      <c r="M19" s="237"/>
      <c r="N19" s="237"/>
      <c r="O19" s="237"/>
    </row>
    <row r="20" spans="1:15" ht="41.25" hidden="1" customHeight="1" x14ac:dyDescent="0.25">
      <c r="A20" s="322">
        <v>321</v>
      </c>
      <c r="B20" s="323"/>
      <c r="C20" s="324"/>
      <c r="D20" s="16" t="s">
        <v>39</v>
      </c>
      <c r="E20" s="63">
        <f>SUM(E21:E24)</f>
        <v>63980.24</v>
      </c>
      <c r="F20" s="52">
        <f>SUM(F21:F24)</f>
        <v>57590.36</v>
      </c>
      <c r="G20" s="52">
        <f>SUM(G21:G24)</f>
        <v>62000</v>
      </c>
      <c r="H20" s="52">
        <f>SUM(H21:H24)</f>
        <v>62000</v>
      </c>
      <c r="I20" s="52">
        <f>SUM(I21:I24)</f>
        <v>62000</v>
      </c>
      <c r="J20" s="236"/>
      <c r="K20" s="237"/>
      <c r="L20" s="237"/>
      <c r="M20" s="237"/>
      <c r="N20" s="237"/>
      <c r="O20" s="237"/>
    </row>
    <row r="21" spans="1:15" hidden="1" x14ac:dyDescent="0.25">
      <c r="A21" s="367">
        <v>3211</v>
      </c>
      <c r="B21" s="368"/>
      <c r="C21" s="369"/>
      <c r="D21" s="15" t="s">
        <v>40</v>
      </c>
      <c r="E21" s="63">
        <v>11964.84</v>
      </c>
      <c r="F21" s="45">
        <v>7590.36</v>
      </c>
      <c r="G21" s="45">
        <v>12000</v>
      </c>
      <c r="H21" s="45">
        <v>12000</v>
      </c>
      <c r="I21" s="45">
        <v>12000</v>
      </c>
      <c r="J21" s="248"/>
      <c r="K21" s="249"/>
      <c r="L21" s="250"/>
      <c r="M21" s="250"/>
      <c r="N21" s="250"/>
      <c r="O21" s="250"/>
    </row>
    <row r="22" spans="1:15" ht="25.5" hidden="1" x14ac:dyDescent="0.25">
      <c r="A22" s="367">
        <v>3212</v>
      </c>
      <c r="B22" s="368"/>
      <c r="C22" s="369"/>
      <c r="D22" s="15" t="s">
        <v>41</v>
      </c>
      <c r="E22" s="63">
        <v>49889.05</v>
      </c>
      <c r="F22" s="45">
        <v>48000</v>
      </c>
      <c r="G22" s="45">
        <v>48000</v>
      </c>
      <c r="H22" s="45">
        <v>48000</v>
      </c>
      <c r="I22" s="45">
        <v>48000</v>
      </c>
      <c r="J22" s="248"/>
      <c r="K22" s="249"/>
      <c r="L22" s="250"/>
      <c r="M22" s="250"/>
      <c r="N22" s="250"/>
      <c r="O22" s="250"/>
    </row>
    <row r="23" spans="1:15" ht="26.25" hidden="1" customHeight="1" x14ac:dyDescent="0.25">
      <c r="A23" s="367">
        <v>3213</v>
      </c>
      <c r="B23" s="368"/>
      <c r="C23" s="369"/>
      <c r="D23" s="15" t="s">
        <v>42</v>
      </c>
      <c r="E23" s="63">
        <v>1694.15</v>
      </c>
      <c r="F23" s="45">
        <v>1500</v>
      </c>
      <c r="G23" s="45">
        <v>1500</v>
      </c>
      <c r="H23" s="45">
        <v>1500</v>
      </c>
      <c r="I23" s="45">
        <v>1500</v>
      </c>
      <c r="J23" s="248"/>
      <c r="K23" s="249"/>
      <c r="L23" s="250"/>
      <c r="M23" s="250"/>
      <c r="N23" s="250"/>
      <c r="O23" s="250"/>
    </row>
    <row r="24" spans="1:15" ht="25.5" hidden="1" x14ac:dyDescent="0.25">
      <c r="A24" s="367">
        <v>3214</v>
      </c>
      <c r="B24" s="368"/>
      <c r="C24" s="369"/>
      <c r="D24" s="15" t="s">
        <v>43</v>
      </c>
      <c r="E24" s="63">
        <v>432.2</v>
      </c>
      <c r="F24" s="45">
        <v>500</v>
      </c>
      <c r="G24" s="45">
        <v>500</v>
      </c>
      <c r="H24" s="45">
        <v>500</v>
      </c>
      <c r="I24" s="45">
        <v>500</v>
      </c>
      <c r="J24" s="251"/>
      <c r="K24" s="250"/>
      <c r="L24" s="252"/>
      <c r="M24" s="252"/>
      <c r="N24" s="252"/>
      <c r="O24" s="252"/>
    </row>
    <row r="25" spans="1:15" ht="28.5" hidden="1" customHeight="1" x14ac:dyDescent="0.25">
      <c r="A25" s="313">
        <v>322</v>
      </c>
      <c r="B25" s="314"/>
      <c r="C25" s="315"/>
      <c r="D25" s="124" t="s">
        <v>44</v>
      </c>
      <c r="E25" s="63">
        <f>SUM(E26:E30)</f>
        <v>66196.409999999989</v>
      </c>
      <c r="F25" s="45">
        <f>SUM(F26:F30)</f>
        <v>73388.460000000006</v>
      </c>
      <c r="G25" s="45">
        <f>SUM(G26:G30)</f>
        <v>73040</v>
      </c>
      <c r="H25" s="45">
        <f>SUM(H26:H30)</f>
        <v>73040</v>
      </c>
      <c r="I25" s="45">
        <f>SUM(I26:I30)</f>
        <v>73040</v>
      </c>
      <c r="J25" s="236"/>
      <c r="K25" s="237"/>
      <c r="L25" s="237"/>
      <c r="M25" s="237"/>
      <c r="N25" s="237"/>
      <c r="O25" s="237"/>
    </row>
    <row r="26" spans="1:15" ht="25.5" hidden="1" x14ac:dyDescent="0.25">
      <c r="A26" s="319">
        <v>3221</v>
      </c>
      <c r="B26" s="320"/>
      <c r="C26" s="321"/>
      <c r="D26" s="15" t="s">
        <v>45</v>
      </c>
      <c r="E26" s="63">
        <v>17383.97</v>
      </c>
      <c r="F26" s="45">
        <v>21000</v>
      </c>
      <c r="G26" s="45">
        <v>18000</v>
      </c>
      <c r="H26" s="45">
        <v>18000</v>
      </c>
      <c r="I26" s="45">
        <v>18000</v>
      </c>
      <c r="J26" s="251"/>
      <c r="K26" s="250"/>
      <c r="L26" s="252"/>
      <c r="M26" s="252"/>
      <c r="N26" s="252"/>
      <c r="O26" s="252"/>
    </row>
    <row r="27" spans="1:15" hidden="1" x14ac:dyDescent="0.25">
      <c r="A27" s="319">
        <v>3222</v>
      </c>
      <c r="B27" s="320"/>
      <c r="C27" s="321"/>
      <c r="D27" s="111" t="s">
        <v>164</v>
      </c>
      <c r="E27" s="63">
        <v>3074.13</v>
      </c>
      <c r="F27" s="45">
        <v>2798.77</v>
      </c>
      <c r="G27" s="45">
        <v>3500</v>
      </c>
      <c r="H27" s="45">
        <v>3500</v>
      </c>
      <c r="I27" s="45">
        <v>3500</v>
      </c>
      <c r="J27" s="251"/>
      <c r="K27" s="253"/>
      <c r="L27" s="252"/>
      <c r="M27" s="252"/>
      <c r="N27" s="252"/>
      <c r="O27" s="252"/>
    </row>
    <row r="28" spans="1:15" hidden="1" x14ac:dyDescent="0.25">
      <c r="A28" s="319">
        <v>3223</v>
      </c>
      <c r="B28" s="320"/>
      <c r="C28" s="321"/>
      <c r="D28" s="15" t="s">
        <v>46</v>
      </c>
      <c r="E28" s="63">
        <v>44814.63</v>
      </c>
      <c r="F28" s="45">
        <v>48000</v>
      </c>
      <c r="G28" s="45">
        <v>49840</v>
      </c>
      <c r="H28" s="45">
        <v>49840</v>
      </c>
      <c r="I28" s="45">
        <v>49840</v>
      </c>
      <c r="J28" s="251"/>
      <c r="K28" s="253"/>
      <c r="L28" s="252"/>
      <c r="M28" s="252"/>
      <c r="N28" s="252"/>
      <c r="O28" s="252"/>
    </row>
    <row r="29" spans="1:15" hidden="1" x14ac:dyDescent="0.25">
      <c r="A29" s="319">
        <v>3225</v>
      </c>
      <c r="B29" s="320"/>
      <c r="C29" s="321"/>
      <c r="D29" s="15" t="s">
        <v>47</v>
      </c>
      <c r="E29" s="63">
        <v>387</v>
      </c>
      <c r="F29" s="45">
        <v>738</v>
      </c>
      <c r="G29" s="45">
        <v>800</v>
      </c>
      <c r="H29" s="45">
        <v>800</v>
      </c>
      <c r="I29" s="45">
        <v>800</v>
      </c>
      <c r="J29" s="251"/>
      <c r="K29" s="253"/>
      <c r="L29" s="252"/>
      <c r="M29" s="252"/>
      <c r="N29" s="252"/>
      <c r="O29" s="252"/>
    </row>
    <row r="30" spans="1:15" ht="25.5" hidden="1" x14ac:dyDescent="0.25">
      <c r="A30" s="319">
        <v>3227</v>
      </c>
      <c r="B30" s="320"/>
      <c r="C30" s="321"/>
      <c r="D30" s="15" t="s">
        <v>48</v>
      </c>
      <c r="E30" s="63">
        <v>536.67999999999995</v>
      </c>
      <c r="F30" s="45">
        <v>851.69</v>
      </c>
      <c r="G30" s="45">
        <v>900</v>
      </c>
      <c r="H30" s="45">
        <v>900</v>
      </c>
      <c r="I30" s="45">
        <v>900</v>
      </c>
      <c r="J30" s="251"/>
      <c r="K30" s="253"/>
      <c r="L30" s="252"/>
      <c r="M30" s="252"/>
      <c r="N30" s="252"/>
      <c r="O30" s="252"/>
    </row>
    <row r="31" spans="1:15" hidden="1" x14ac:dyDescent="0.25">
      <c r="A31" s="322">
        <v>323</v>
      </c>
      <c r="B31" s="323"/>
      <c r="C31" s="324"/>
      <c r="D31" s="16" t="s">
        <v>49</v>
      </c>
      <c r="E31" s="118">
        <f>SUM(E32:E38)</f>
        <v>27360.93</v>
      </c>
      <c r="F31" s="52">
        <f>SUM(F32:F38)</f>
        <v>35800</v>
      </c>
      <c r="G31" s="52">
        <f>SUM(G32:G38)</f>
        <v>30849</v>
      </c>
      <c r="H31" s="52">
        <f>SUM(H32:H38)</f>
        <v>30849</v>
      </c>
      <c r="I31" s="52">
        <f>SUM(I32:I38)</f>
        <v>30849</v>
      </c>
      <c r="J31" s="236"/>
      <c r="K31" s="254"/>
      <c r="L31" s="237"/>
      <c r="M31" s="237"/>
      <c r="N31" s="237"/>
      <c r="O31" s="237"/>
    </row>
    <row r="32" spans="1:15" hidden="1" x14ac:dyDescent="0.25">
      <c r="A32" s="319">
        <v>3231</v>
      </c>
      <c r="B32" s="320"/>
      <c r="C32" s="321"/>
      <c r="D32" s="15" t="s">
        <v>50</v>
      </c>
      <c r="E32" s="63">
        <v>5009.7299999999996</v>
      </c>
      <c r="F32" s="45">
        <v>5500</v>
      </c>
      <c r="G32" s="45">
        <v>5000</v>
      </c>
      <c r="H32" s="45">
        <v>5000</v>
      </c>
      <c r="I32" s="45">
        <v>5000</v>
      </c>
      <c r="J32" s="251"/>
      <c r="K32" s="253"/>
      <c r="L32" s="252"/>
      <c r="M32" s="252"/>
      <c r="N32" s="252"/>
      <c r="O32" s="252"/>
    </row>
    <row r="33" spans="1:15" hidden="1" x14ac:dyDescent="0.25">
      <c r="A33" s="371">
        <v>3233</v>
      </c>
      <c r="B33" s="371"/>
      <c r="C33" s="371"/>
      <c r="D33" s="15" t="s">
        <v>51</v>
      </c>
      <c r="E33" s="45">
        <v>95.58</v>
      </c>
      <c r="F33" s="45">
        <v>6425</v>
      </c>
      <c r="G33" s="45">
        <v>1489</v>
      </c>
      <c r="H33" s="45">
        <v>1489</v>
      </c>
      <c r="I33" s="45">
        <v>1489</v>
      </c>
      <c r="J33" s="251"/>
      <c r="K33" s="253"/>
      <c r="L33" s="252"/>
      <c r="M33" s="252"/>
      <c r="N33" s="252"/>
      <c r="O33" s="252"/>
    </row>
    <row r="34" spans="1:15" hidden="1" x14ac:dyDescent="0.25">
      <c r="A34" s="319">
        <v>3234</v>
      </c>
      <c r="B34" s="320"/>
      <c r="C34" s="321"/>
      <c r="D34" s="15" t="s">
        <v>52</v>
      </c>
      <c r="E34" s="45">
        <v>8288.76</v>
      </c>
      <c r="F34" s="45">
        <v>8500</v>
      </c>
      <c r="G34" s="45">
        <v>9000</v>
      </c>
      <c r="H34" s="45">
        <v>9000</v>
      </c>
      <c r="I34" s="45">
        <v>9000</v>
      </c>
      <c r="J34" s="251"/>
      <c r="K34" s="253"/>
      <c r="L34" s="252"/>
      <c r="M34" s="252"/>
      <c r="N34" s="252"/>
      <c r="O34" s="252"/>
    </row>
    <row r="35" spans="1:15" hidden="1" x14ac:dyDescent="0.25">
      <c r="A35" s="319">
        <v>3235</v>
      </c>
      <c r="B35" s="320"/>
      <c r="C35" s="321"/>
      <c r="D35" s="15" t="s">
        <v>53</v>
      </c>
      <c r="E35" s="45">
        <v>3693.28</v>
      </c>
      <c r="F35" s="45">
        <v>4000</v>
      </c>
      <c r="G35" s="45">
        <v>4000</v>
      </c>
      <c r="H35" s="45">
        <v>4000</v>
      </c>
      <c r="I35" s="45">
        <v>4000</v>
      </c>
      <c r="J35" s="251"/>
      <c r="K35" s="253"/>
      <c r="L35" s="252"/>
      <c r="M35" s="252"/>
      <c r="N35" s="252"/>
      <c r="O35" s="252"/>
    </row>
    <row r="36" spans="1:15" ht="31.5" hidden="1" customHeight="1" x14ac:dyDescent="0.25">
      <c r="A36" s="319">
        <v>3236</v>
      </c>
      <c r="B36" s="320"/>
      <c r="C36" s="321"/>
      <c r="D36" s="15" t="s">
        <v>54</v>
      </c>
      <c r="E36" s="45">
        <v>2987.84</v>
      </c>
      <c r="F36" s="45">
        <v>3730</v>
      </c>
      <c r="G36" s="197">
        <v>4160</v>
      </c>
      <c r="H36" s="197">
        <v>4160</v>
      </c>
      <c r="I36" s="197">
        <v>4160</v>
      </c>
      <c r="J36" s="251"/>
      <c r="K36" s="253"/>
      <c r="L36" s="252"/>
      <c r="M36" s="252"/>
      <c r="N36" s="252"/>
      <c r="O36" s="252"/>
    </row>
    <row r="37" spans="1:15" hidden="1" x14ac:dyDescent="0.25">
      <c r="A37" s="319">
        <v>3238</v>
      </c>
      <c r="B37" s="320"/>
      <c r="C37" s="321"/>
      <c r="D37" s="15" t="s">
        <v>56</v>
      </c>
      <c r="E37" s="63">
        <v>6365.74</v>
      </c>
      <c r="F37" s="45">
        <v>6500</v>
      </c>
      <c r="G37" s="45">
        <v>6000</v>
      </c>
      <c r="H37" s="45">
        <v>6000</v>
      </c>
      <c r="I37" s="45">
        <v>6000</v>
      </c>
      <c r="J37" s="251"/>
      <c r="K37" s="253"/>
      <c r="L37" s="252"/>
      <c r="M37" s="252"/>
      <c r="N37" s="252"/>
      <c r="O37" s="252"/>
    </row>
    <row r="38" spans="1:15" ht="15" hidden="1" customHeight="1" x14ac:dyDescent="0.25">
      <c r="A38" s="319">
        <v>3239</v>
      </c>
      <c r="B38" s="320"/>
      <c r="C38" s="321"/>
      <c r="D38" s="15" t="s">
        <v>57</v>
      </c>
      <c r="E38" s="63">
        <v>920</v>
      </c>
      <c r="F38" s="45">
        <v>1145</v>
      </c>
      <c r="G38" s="45">
        <v>1200</v>
      </c>
      <c r="H38" s="45">
        <v>1200</v>
      </c>
      <c r="I38" s="45">
        <v>1200</v>
      </c>
      <c r="J38" s="251"/>
      <c r="K38" s="253"/>
      <c r="L38" s="252"/>
      <c r="M38" s="252"/>
      <c r="N38" s="252"/>
      <c r="O38" s="252"/>
    </row>
    <row r="39" spans="1:15" ht="25.5" hidden="1" x14ac:dyDescent="0.25">
      <c r="A39" s="370">
        <v>329</v>
      </c>
      <c r="B39" s="370"/>
      <c r="C39" s="370"/>
      <c r="D39" s="16" t="s">
        <v>58</v>
      </c>
      <c r="E39" s="118">
        <f>SUM(E40:E43)</f>
        <v>4376.42</v>
      </c>
      <c r="F39" s="52">
        <f>SUM(F40:F43)</f>
        <v>5810.18</v>
      </c>
      <c r="G39" s="52">
        <f>SUM(G40:G43)</f>
        <v>6700</v>
      </c>
      <c r="H39" s="52">
        <f>SUM(H40:H43)</f>
        <v>6700</v>
      </c>
      <c r="I39" s="52">
        <f>SUM(I40:I43)</f>
        <v>6700</v>
      </c>
      <c r="J39" s="236"/>
      <c r="K39" s="254"/>
      <c r="L39" s="237"/>
      <c r="M39" s="237"/>
      <c r="N39" s="237"/>
      <c r="O39" s="237"/>
    </row>
    <row r="40" spans="1:15" hidden="1" x14ac:dyDescent="0.25">
      <c r="A40" s="319">
        <v>3292</v>
      </c>
      <c r="B40" s="320"/>
      <c r="C40" s="321"/>
      <c r="D40" s="15" t="s">
        <v>59</v>
      </c>
      <c r="E40" s="45">
        <v>2318.29</v>
      </c>
      <c r="F40" s="45">
        <v>2615.11</v>
      </c>
      <c r="G40" s="45">
        <v>3000</v>
      </c>
      <c r="H40" s="45">
        <v>3000</v>
      </c>
      <c r="I40" s="45">
        <v>3000</v>
      </c>
      <c r="J40" s="251"/>
      <c r="K40" s="253"/>
      <c r="L40" s="252"/>
      <c r="M40" s="252"/>
      <c r="N40" s="252"/>
      <c r="O40" s="252"/>
    </row>
    <row r="41" spans="1:15" hidden="1" x14ac:dyDescent="0.25">
      <c r="A41" s="319">
        <v>3293</v>
      </c>
      <c r="B41" s="320"/>
      <c r="C41" s="321"/>
      <c r="D41" s="15" t="s">
        <v>60</v>
      </c>
      <c r="E41" s="45">
        <v>365.94</v>
      </c>
      <c r="F41" s="45">
        <v>2236.0700000000002</v>
      </c>
      <c r="G41" s="45">
        <v>2000</v>
      </c>
      <c r="H41" s="45">
        <v>2000</v>
      </c>
      <c r="I41" s="45">
        <v>2000</v>
      </c>
      <c r="J41" s="251"/>
      <c r="K41" s="253"/>
      <c r="L41" s="252"/>
      <c r="M41" s="252"/>
      <c r="N41" s="252"/>
      <c r="O41" s="252"/>
    </row>
    <row r="42" spans="1:15" ht="15" hidden="1" customHeight="1" x14ac:dyDescent="0.25">
      <c r="A42" s="319">
        <v>3294</v>
      </c>
      <c r="B42" s="320"/>
      <c r="C42" s="321"/>
      <c r="D42" s="15" t="s">
        <v>61</v>
      </c>
      <c r="E42" s="45">
        <v>170</v>
      </c>
      <c r="F42" s="45">
        <v>145</v>
      </c>
      <c r="G42" s="45">
        <v>200</v>
      </c>
      <c r="H42" s="45">
        <v>200</v>
      </c>
      <c r="I42" s="45">
        <v>200</v>
      </c>
      <c r="J42" s="251"/>
      <c r="K42" s="250"/>
      <c r="L42" s="252"/>
      <c r="M42" s="252"/>
      <c r="N42" s="252"/>
      <c r="O42" s="252"/>
    </row>
    <row r="43" spans="1:15" ht="25.5" hidden="1" x14ac:dyDescent="0.25">
      <c r="A43" s="319">
        <v>3299</v>
      </c>
      <c r="B43" s="320"/>
      <c r="C43" s="321"/>
      <c r="D43" s="15" t="s">
        <v>58</v>
      </c>
      <c r="E43" s="45">
        <v>1522.19</v>
      </c>
      <c r="F43" s="45">
        <v>814</v>
      </c>
      <c r="G43" s="45">
        <v>1500</v>
      </c>
      <c r="H43" s="45">
        <v>1500</v>
      </c>
      <c r="I43" s="45">
        <v>1500</v>
      </c>
      <c r="J43" s="251"/>
      <c r="K43" s="250"/>
      <c r="L43" s="252"/>
      <c r="M43" s="252"/>
      <c r="N43" s="252"/>
      <c r="O43" s="252"/>
    </row>
    <row r="44" spans="1:15" ht="23.25" customHeight="1" x14ac:dyDescent="0.25">
      <c r="A44" s="316">
        <v>34</v>
      </c>
      <c r="B44" s="317"/>
      <c r="C44" s="318"/>
      <c r="D44" s="26" t="s">
        <v>63</v>
      </c>
      <c r="E44" s="120">
        <f>E45</f>
        <v>1600</v>
      </c>
      <c r="F44" s="47">
        <v>2000</v>
      </c>
      <c r="G44" s="47">
        <f t="shared" ref="G44:I45" si="10">G45</f>
        <v>2000</v>
      </c>
      <c r="H44" s="47">
        <f t="shared" si="10"/>
        <v>2000</v>
      </c>
      <c r="I44" s="47">
        <f t="shared" si="10"/>
        <v>2000</v>
      </c>
      <c r="J44" s="236"/>
      <c r="K44" s="237"/>
      <c r="L44" s="237"/>
      <c r="M44" s="237"/>
      <c r="N44" s="237"/>
      <c r="O44" s="237"/>
    </row>
    <row r="45" spans="1:15" hidden="1" x14ac:dyDescent="0.25">
      <c r="A45" s="322">
        <v>343</v>
      </c>
      <c r="B45" s="323"/>
      <c r="C45" s="324"/>
      <c r="D45" s="16" t="s">
        <v>64</v>
      </c>
      <c r="E45" s="63">
        <f>E46</f>
        <v>1600</v>
      </c>
      <c r="F45" s="52">
        <v>2000</v>
      </c>
      <c r="G45" s="52">
        <f t="shared" si="10"/>
        <v>2000</v>
      </c>
      <c r="H45" s="52">
        <f t="shared" si="10"/>
        <v>2000</v>
      </c>
      <c r="I45" s="52">
        <f t="shared" si="10"/>
        <v>2000</v>
      </c>
      <c r="J45" s="236"/>
      <c r="K45" s="237"/>
      <c r="L45" s="237"/>
      <c r="M45" s="237"/>
      <c r="N45" s="237"/>
      <c r="O45" s="237"/>
    </row>
    <row r="46" spans="1:15" ht="25.5" hidden="1" x14ac:dyDescent="0.25">
      <c r="A46" s="319">
        <v>3431</v>
      </c>
      <c r="B46" s="320"/>
      <c r="C46" s="321"/>
      <c r="D46" s="15" t="s">
        <v>65</v>
      </c>
      <c r="E46" s="63">
        <v>1600</v>
      </c>
      <c r="F46" s="45">
        <v>2000</v>
      </c>
      <c r="G46" s="45">
        <v>2000</v>
      </c>
      <c r="H46" s="45">
        <v>2000</v>
      </c>
      <c r="I46" s="45">
        <v>2000</v>
      </c>
      <c r="J46" s="251"/>
      <c r="K46" s="250"/>
      <c r="L46" s="252"/>
      <c r="M46" s="252"/>
      <c r="N46" s="252"/>
      <c r="O46" s="252"/>
    </row>
    <row r="47" spans="1:15" ht="51.75" customHeight="1" x14ac:dyDescent="0.25">
      <c r="A47" s="322" t="s">
        <v>66</v>
      </c>
      <c r="B47" s="323"/>
      <c r="C47" s="324"/>
      <c r="D47" s="16" t="s">
        <v>67</v>
      </c>
      <c r="E47" s="63">
        <f t="shared" ref="E47:F49" si="11">E48</f>
        <v>15445</v>
      </c>
      <c r="F47" s="45">
        <f t="shared" si="11"/>
        <v>16325</v>
      </c>
      <c r="G47" s="45">
        <f t="shared" ref="G47:I49" si="12">G48</f>
        <v>16325</v>
      </c>
      <c r="H47" s="45">
        <f t="shared" si="12"/>
        <v>16325</v>
      </c>
      <c r="I47" s="45">
        <f t="shared" si="12"/>
        <v>16325</v>
      </c>
      <c r="J47" s="236"/>
      <c r="K47" s="237"/>
      <c r="L47" s="237"/>
      <c r="M47" s="237"/>
      <c r="N47" s="237"/>
      <c r="O47" s="237"/>
    </row>
    <row r="48" spans="1:15" ht="25.5" x14ac:dyDescent="0.25">
      <c r="A48" s="325" t="s">
        <v>279</v>
      </c>
      <c r="B48" s="326"/>
      <c r="C48" s="327"/>
      <c r="D48" s="27" t="s">
        <v>38</v>
      </c>
      <c r="E48" s="119">
        <f t="shared" si="11"/>
        <v>15445</v>
      </c>
      <c r="F48" s="46">
        <f t="shared" si="11"/>
        <v>16325</v>
      </c>
      <c r="G48" s="46">
        <f t="shared" si="12"/>
        <v>16325</v>
      </c>
      <c r="H48" s="46">
        <f t="shared" si="12"/>
        <v>16325</v>
      </c>
      <c r="I48" s="46">
        <f t="shared" si="12"/>
        <v>16325</v>
      </c>
      <c r="J48" s="246">
        <v>921</v>
      </c>
      <c r="K48" s="255">
        <f>E48</f>
        <v>15445</v>
      </c>
      <c r="L48" s="255">
        <f t="shared" ref="L48:O48" si="13">F48</f>
        <v>16325</v>
      </c>
      <c r="M48" s="255">
        <f t="shared" si="13"/>
        <v>16325</v>
      </c>
      <c r="N48" s="255">
        <f t="shared" si="13"/>
        <v>16325</v>
      </c>
      <c r="O48" s="255">
        <f t="shared" si="13"/>
        <v>16325</v>
      </c>
    </row>
    <row r="49" spans="1:16" x14ac:dyDescent="0.25">
      <c r="A49" s="313">
        <v>3</v>
      </c>
      <c r="B49" s="314"/>
      <c r="C49" s="315"/>
      <c r="D49" s="15" t="s">
        <v>18</v>
      </c>
      <c r="E49" s="63">
        <f t="shared" si="11"/>
        <v>15445</v>
      </c>
      <c r="F49" s="45">
        <f t="shared" si="11"/>
        <v>16325</v>
      </c>
      <c r="G49" s="45">
        <f t="shared" si="12"/>
        <v>16325</v>
      </c>
      <c r="H49" s="45">
        <f t="shared" si="12"/>
        <v>16325</v>
      </c>
      <c r="I49" s="45">
        <f t="shared" si="12"/>
        <v>16325</v>
      </c>
      <c r="J49" s="236"/>
      <c r="K49" s="237"/>
      <c r="L49" s="237"/>
      <c r="M49" s="237"/>
      <c r="N49" s="237"/>
      <c r="O49" s="237"/>
    </row>
    <row r="50" spans="1:16" ht="25.5" customHeight="1" x14ac:dyDescent="0.25">
      <c r="A50" s="316">
        <v>32</v>
      </c>
      <c r="B50" s="317"/>
      <c r="C50" s="318"/>
      <c r="D50" s="26" t="s">
        <v>28</v>
      </c>
      <c r="E50" s="120">
        <f>E51+E53</f>
        <v>15445</v>
      </c>
      <c r="F50" s="47">
        <f>F51+F53</f>
        <v>16325</v>
      </c>
      <c r="G50" s="47">
        <f>G51+G53</f>
        <v>16325</v>
      </c>
      <c r="H50" s="47">
        <f>H51+H53</f>
        <v>16325</v>
      </c>
      <c r="I50" s="47">
        <f>I51+I53</f>
        <v>16325</v>
      </c>
      <c r="J50" s="236"/>
      <c r="K50" s="237"/>
      <c r="L50" s="237"/>
      <c r="M50" s="237"/>
      <c r="N50" s="237"/>
      <c r="O50" s="237"/>
    </row>
    <row r="51" spans="1:16" hidden="1" x14ac:dyDescent="0.25">
      <c r="A51" s="313">
        <v>322</v>
      </c>
      <c r="B51" s="314"/>
      <c r="C51" s="315"/>
      <c r="D51" s="15" t="s">
        <v>44</v>
      </c>
      <c r="E51" s="63">
        <f>E52</f>
        <v>7875</v>
      </c>
      <c r="F51" s="45">
        <f>F52</f>
        <v>7580</v>
      </c>
      <c r="G51" s="45">
        <f>G52</f>
        <v>8325</v>
      </c>
      <c r="H51" s="45">
        <f>H52</f>
        <v>8325</v>
      </c>
      <c r="I51" s="45">
        <f>I52</f>
        <v>8325</v>
      </c>
      <c r="J51" s="236"/>
      <c r="K51" s="237"/>
      <c r="L51" s="237"/>
      <c r="M51" s="237"/>
      <c r="N51" s="237"/>
      <c r="O51" s="237"/>
    </row>
    <row r="52" spans="1:16" s="21" customFormat="1" ht="25.5" hidden="1" x14ac:dyDescent="0.25">
      <c r="A52" s="319">
        <v>3224</v>
      </c>
      <c r="B52" s="320"/>
      <c r="C52" s="321"/>
      <c r="D52" s="124" t="s">
        <v>68</v>
      </c>
      <c r="E52" s="63">
        <v>7875</v>
      </c>
      <c r="F52" s="45">
        <v>7580</v>
      </c>
      <c r="G52" s="45">
        <v>8325</v>
      </c>
      <c r="H52" s="45">
        <v>8325</v>
      </c>
      <c r="I52" s="45">
        <v>8325</v>
      </c>
      <c r="J52" s="256"/>
      <c r="K52" s="257"/>
      <c r="L52" s="257"/>
      <c r="M52" s="257"/>
      <c r="N52" s="257"/>
      <c r="O52" s="257"/>
      <c r="P52" s="39"/>
    </row>
    <row r="53" spans="1:16" hidden="1" x14ac:dyDescent="0.25">
      <c r="A53" s="313">
        <v>323</v>
      </c>
      <c r="B53" s="314"/>
      <c r="C53" s="315"/>
      <c r="D53" s="15" t="s">
        <v>69</v>
      </c>
      <c r="E53" s="63">
        <f>E54</f>
        <v>7570</v>
      </c>
      <c r="F53" s="45">
        <f>F54</f>
        <v>8745</v>
      </c>
      <c r="G53" s="45">
        <f>G54</f>
        <v>8000</v>
      </c>
      <c r="H53" s="45">
        <f>H54</f>
        <v>8000</v>
      </c>
      <c r="I53" s="45">
        <f>I54</f>
        <v>8000</v>
      </c>
      <c r="J53" s="236"/>
      <c r="K53" s="237"/>
      <c r="L53" s="237"/>
      <c r="M53" s="237"/>
      <c r="N53" s="237"/>
      <c r="O53" s="237"/>
    </row>
    <row r="54" spans="1:16" s="21" customFormat="1" ht="25.5" hidden="1" x14ac:dyDescent="0.25">
      <c r="A54" s="319">
        <v>3232</v>
      </c>
      <c r="B54" s="320"/>
      <c r="C54" s="321"/>
      <c r="D54" s="124" t="s">
        <v>70</v>
      </c>
      <c r="E54" s="63">
        <v>7570</v>
      </c>
      <c r="F54" s="45">
        <v>8745</v>
      </c>
      <c r="G54" s="45">
        <v>8000</v>
      </c>
      <c r="H54" s="45">
        <v>8000</v>
      </c>
      <c r="I54" s="45">
        <v>8000</v>
      </c>
      <c r="J54" s="256"/>
      <c r="K54" s="257"/>
      <c r="L54" s="257"/>
      <c r="M54" s="257"/>
      <c r="N54" s="257"/>
      <c r="O54" s="257"/>
      <c r="P54" s="39"/>
    </row>
    <row r="55" spans="1:16" s="21" customFormat="1" ht="33" customHeight="1" x14ac:dyDescent="0.25">
      <c r="A55" s="346" t="s">
        <v>312</v>
      </c>
      <c r="B55" s="347"/>
      <c r="C55" s="348"/>
      <c r="D55" s="123" t="s">
        <v>313</v>
      </c>
      <c r="E55" s="118">
        <v>0</v>
      </c>
      <c r="F55" s="51">
        <v>0</v>
      </c>
      <c r="G55" s="51">
        <f>G56</f>
        <v>42000</v>
      </c>
      <c r="H55" s="51">
        <f t="shared" ref="H55:I55" si="14">H56</f>
        <v>0</v>
      </c>
      <c r="I55" s="51">
        <f t="shared" si="14"/>
        <v>0</v>
      </c>
      <c r="J55" s="256"/>
      <c r="K55" s="257"/>
      <c r="L55" s="257"/>
      <c r="M55" s="257"/>
      <c r="N55" s="257"/>
      <c r="O55" s="257"/>
      <c r="P55" s="39"/>
    </row>
    <row r="56" spans="1:16" s="21" customFormat="1" ht="25.5" x14ac:dyDescent="0.25">
      <c r="A56" s="346" t="s">
        <v>314</v>
      </c>
      <c r="B56" s="347"/>
      <c r="C56" s="348"/>
      <c r="D56" s="123" t="s">
        <v>315</v>
      </c>
      <c r="E56" s="118">
        <v>0</v>
      </c>
      <c r="F56" s="51">
        <v>0</v>
      </c>
      <c r="G56" s="51">
        <f>G57</f>
        <v>42000</v>
      </c>
      <c r="H56" s="51">
        <f t="shared" ref="H56:O56" si="15">H57</f>
        <v>0</v>
      </c>
      <c r="I56" s="51">
        <f t="shared" si="15"/>
        <v>0</v>
      </c>
      <c r="J56" s="51">
        <f t="shared" si="15"/>
        <v>0</v>
      </c>
      <c r="K56" s="51">
        <f t="shared" si="15"/>
        <v>0</v>
      </c>
      <c r="L56" s="51">
        <f t="shared" si="15"/>
        <v>0</v>
      </c>
      <c r="M56" s="51">
        <f t="shared" si="15"/>
        <v>0</v>
      </c>
      <c r="N56" s="51">
        <f t="shared" si="15"/>
        <v>0</v>
      </c>
      <c r="O56" s="51">
        <f t="shared" si="15"/>
        <v>0</v>
      </c>
      <c r="P56" s="39"/>
    </row>
    <row r="57" spans="1:16" s="21" customFormat="1" ht="27" customHeight="1" x14ac:dyDescent="0.25">
      <c r="A57" s="310" t="s">
        <v>81</v>
      </c>
      <c r="B57" s="311"/>
      <c r="C57" s="312"/>
      <c r="D57" s="27" t="s">
        <v>74</v>
      </c>
      <c r="E57" s="119">
        <v>0</v>
      </c>
      <c r="F57" s="213">
        <v>0</v>
      </c>
      <c r="G57" s="213">
        <f>G58</f>
        <v>42000</v>
      </c>
      <c r="H57" s="213">
        <f t="shared" ref="H57:I57" si="16">H58</f>
        <v>0</v>
      </c>
      <c r="I57" s="213">
        <f t="shared" si="16"/>
        <v>0</v>
      </c>
      <c r="J57" s="256"/>
      <c r="K57" s="257"/>
      <c r="L57" s="257"/>
      <c r="M57" s="257"/>
      <c r="N57" s="257"/>
      <c r="O57" s="257"/>
      <c r="P57" s="39"/>
    </row>
    <row r="58" spans="1:16" s="21" customFormat="1" ht="25.5" x14ac:dyDescent="0.25">
      <c r="A58" s="372">
        <v>4</v>
      </c>
      <c r="B58" s="373"/>
      <c r="C58" s="374"/>
      <c r="D58" s="124" t="s">
        <v>20</v>
      </c>
      <c r="E58" s="63">
        <v>0</v>
      </c>
      <c r="F58" s="38">
        <v>0</v>
      </c>
      <c r="G58" s="38">
        <f>G59</f>
        <v>42000</v>
      </c>
      <c r="H58" s="38">
        <f t="shared" ref="H58:I58" si="17">H59</f>
        <v>0</v>
      </c>
      <c r="I58" s="38">
        <f t="shared" si="17"/>
        <v>0</v>
      </c>
      <c r="J58" s="256"/>
      <c r="K58" s="257"/>
      <c r="L58" s="257"/>
      <c r="M58" s="257"/>
      <c r="N58" s="257"/>
      <c r="O58" s="257"/>
      <c r="P58" s="39"/>
    </row>
    <row r="59" spans="1:16" s="21" customFormat="1" ht="24.75" customHeight="1" x14ac:dyDescent="0.25">
      <c r="A59" s="316">
        <v>45</v>
      </c>
      <c r="B59" s="317"/>
      <c r="C59" s="318"/>
      <c r="D59" s="26" t="s">
        <v>137</v>
      </c>
      <c r="E59" s="120">
        <v>0</v>
      </c>
      <c r="F59" s="53">
        <v>0</v>
      </c>
      <c r="G59" s="53">
        <f>G60</f>
        <v>42000</v>
      </c>
      <c r="H59" s="53">
        <f t="shared" ref="H59:I59" si="18">H60</f>
        <v>0</v>
      </c>
      <c r="I59" s="53">
        <f t="shared" si="18"/>
        <v>0</v>
      </c>
      <c r="J59" s="256"/>
      <c r="K59" s="257"/>
      <c r="L59" s="257"/>
      <c r="M59" s="257"/>
      <c r="N59" s="257"/>
      <c r="O59" s="257"/>
      <c r="P59" s="39"/>
    </row>
    <row r="60" spans="1:16" s="21" customFormat="1" ht="25.5" hidden="1" x14ac:dyDescent="0.25">
      <c r="A60" s="274">
        <v>451</v>
      </c>
      <c r="B60" s="275"/>
      <c r="C60" s="276"/>
      <c r="D60" s="124" t="s">
        <v>129</v>
      </c>
      <c r="E60" s="63">
        <v>0</v>
      </c>
      <c r="F60" s="38">
        <v>0</v>
      </c>
      <c r="G60" s="38">
        <f>G61</f>
        <v>42000</v>
      </c>
      <c r="H60" s="38">
        <f t="shared" ref="H60:O60" si="19">H61</f>
        <v>0</v>
      </c>
      <c r="I60" s="38">
        <f t="shared" si="19"/>
        <v>0</v>
      </c>
      <c r="J60" s="38">
        <f t="shared" si="19"/>
        <v>0</v>
      </c>
      <c r="K60" s="38">
        <f t="shared" si="19"/>
        <v>0</v>
      </c>
      <c r="L60" s="38">
        <f t="shared" si="19"/>
        <v>0</v>
      </c>
      <c r="M60" s="38">
        <f t="shared" si="19"/>
        <v>0</v>
      </c>
      <c r="N60" s="38">
        <f t="shared" si="19"/>
        <v>0</v>
      </c>
      <c r="O60" s="38">
        <f t="shared" si="19"/>
        <v>0</v>
      </c>
      <c r="P60" s="39"/>
    </row>
    <row r="61" spans="1:16" s="21" customFormat="1" ht="25.5" hidden="1" x14ac:dyDescent="0.25">
      <c r="A61" s="319">
        <v>4511</v>
      </c>
      <c r="B61" s="320"/>
      <c r="C61" s="321"/>
      <c r="D61" s="124" t="s">
        <v>129</v>
      </c>
      <c r="E61" s="63">
        <v>0</v>
      </c>
      <c r="F61" s="38">
        <v>0</v>
      </c>
      <c r="G61" s="38">
        <v>42000</v>
      </c>
      <c r="H61" s="38">
        <v>0</v>
      </c>
      <c r="I61" s="38">
        <v>0</v>
      </c>
      <c r="J61" s="256"/>
      <c r="K61" s="257"/>
      <c r="L61" s="257"/>
      <c r="M61" s="257"/>
      <c r="N61" s="257"/>
      <c r="O61" s="257"/>
      <c r="P61" s="39"/>
    </row>
    <row r="62" spans="1:16" s="21" customFormat="1" ht="40.5" customHeight="1" x14ac:dyDescent="0.25">
      <c r="A62" s="322" t="s">
        <v>235</v>
      </c>
      <c r="B62" s="323"/>
      <c r="C62" s="324"/>
      <c r="D62" s="123" t="s">
        <v>236</v>
      </c>
      <c r="E62" s="63">
        <f>E63+E171</f>
        <v>51024.270000000004</v>
      </c>
      <c r="F62" s="206">
        <f>F63+F171+F191</f>
        <v>52235.89</v>
      </c>
      <c r="G62" s="63">
        <f>G63+G171+G191</f>
        <v>112905</v>
      </c>
      <c r="H62" s="63">
        <f>H63+H171+H191</f>
        <v>111405</v>
      </c>
      <c r="I62" s="63">
        <f>I63+I171+I191</f>
        <v>111405</v>
      </c>
      <c r="J62" s="256"/>
      <c r="K62" s="257"/>
      <c r="L62" s="257"/>
      <c r="M62" s="257"/>
      <c r="N62" s="257"/>
      <c r="O62" s="257"/>
      <c r="P62" s="39"/>
    </row>
    <row r="63" spans="1:16" s="21" customFormat="1" ht="41.25" hidden="1" customHeight="1" x14ac:dyDescent="0.25">
      <c r="A63" s="322" t="s">
        <v>162</v>
      </c>
      <c r="B63" s="323"/>
      <c r="C63" s="324"/>
      <c r="D63" s="36" t="s">
        <v>163</v>
      </c>
      <c r="E63" s="118">
        <f>E76+E82+E88+E94+E108</f>
        <v>33178.240000000005</v>
      </c>
      <c r="F63" s="232">
        <f>F88+F108+F157</f>
        <v>49835.89</v>
      </c>
      <c r="G63" s="51">
        <f>G64+G70+G76+G83+G89+G95+G109+G125+G141</f>
        <v>109405</v>
      </c>
      <c r="H63" s="51">
        <f>H64+H70+H76+H83+H89+H95+H109+H125+H141</f>
        <v>109405</v>
      </c>
      <c r="I63" s="51">
        <f>I64+I70+I76+I83+I89+I95+I109+I125+I141</f>
        <v>109405</v>
      </c>
      <c r="J63" s="256"/>
      <c r="K63" s="257"/>
      <c r="L63" s="257"/>
      <c r="M63" s="257"/>
      <c r="N63" s="257"/>
      <c r="O63" s="257"/>
      <c r="P63" s="39"/>
    </row>
    <row r="64" spans="1:16" ht="25.5" hidden="1" customHeight="1" x14ac:dyDescent="0.25">
      <c r="A64" s="346" t="s">
        <v>277</v>
      </c>
      <c r="B64" s="347"/>
      <c r="C64" s="348"/>
      <c r="D64" s="123" t="s">
        <v>278</v>
      </c>
      <c r="E64" s="118">
        <v>0</v>
      </c>
      <c r="F64" s="118">
        <v>0</v>
      </c>
      <c r="G64" s="118">
        <f t="shared" ref="G64:I68" si="20">G65</f>
        <v>754</v>
      </c>
      <c r="H64" s="118">
        <f t="shared" si="20"/>
        <v>754</v>
      </c>
      <c r="I64" s="118">
        <f t="shared" si="20"/>
        <v>754</v>
      </c>
      <c r="J64" s="236"/>
      <c r="K64" s="237"/>
      <c r="L64" s="237"/>
      <c r="M64" s="237"/>
      <c r="N64" s="237"/>
      <c r="O64" s="237"/>
      <c r="P64"/>
    </row>
    <row r="65" spans="1:16" ht="25.5" hidden="1" customHeight="1" x14ac:dyDescent="0.25">
      <c r="A65" s="325" t="s">
        <v>73</v>
      </c>
      <c r="B65" s="326"/>
      <c r="C65" s="327"/>
      <c r="D65" s="27" t="s">
        <v>74</v>
      </c>
      <c r="E65" s="119">
        <v>0</v>
      </c>
      <c r="F65" s="119">
        <v>0</v>
      </c>
      <c r="G65" s="119">
        <f t="shared" si="20"/>
        <v>754</v>
      </c>
      <c r="H65" s="119">
        <f t="shared" si="20"/>
        <v>754</v>
      </c>
      <c r="I65" s="119">
        <f t="shared" si="20"/>
        <v>754</v>
      </c>
      <c r="J65" s="258">
        <v>980</v>
      </c>
      <c r="K65" s="222">
        <f>E65</f>
        <v>0</v>
      </c>
      <c r="L65" s="222">
        <f t="shared" ref="L65:O65" si="21">F65</f>
        <v>0</v>
      </c>
      <c r="M65" s="222">
        <f t="shared" si="21"/>
        <v>754</v>
      </c>
      <c r="N65" s="222">
        <f t="shared" si="21"/>
        <v>754</v>
      </c>
      <c r="O65" s="222">
        <f t="shared" si="21"/>
        <v>754</v>
      </c>
      <c r="P65"/>
    </row>
    <row r="66" spans="1:16" ht="25.5" hidden="1" customHeight="1" x14ac:dyDescent="0.25">
      <c r="A66" s="313">
        <v>3</v>
      </c>
      <c r="B66" s="314"/>
      <c r="C66" s="315"/>
      <c r="D66" s="124" t="s">
        <v>18</v>
      </c>
      <c r="E66" s="63">
        <v>0</v>
      </c>
      <c r="F66" s="63">
        <v>0</v>
      </c>
      <c r="G66" s="63">
        <f t="shared" si="20"/>
        <v>754</v>
      </c>
      <c r="H66" s="63">
        <f t="shared" si="20"/>
        <v>754</v>
      </c>
      <c r="I66" s="63">
        <f t="shared" si="20"/>
        <v>754</v>
      </c>
      <c r="J66" s="236"/>
      <c r="K66" s="237"/>
      <c r="L66" s="237"/>
      <c r="M66" s="237"/>
      <c r="N66" s="237"/>
      <c r="O66" s="237"/>
      <c r="P66"/>
    </row>
    <row r="67" spans="1:16" ht="25.5" hidden="1" customHeight="1" x14ac:dyDescent="0.25">
      <c r="A67" s="316">
        <v>32</v>
      </c>
      <c r="B67" s="317"/>
      <c r="C67" s="318"/>
      <c r="D67" s="26" t="s">
        <v>28</v>
      </c>
      <c r="E67" s="120">
        <v>0</v>
      </c>
      <c r="F67" s="120">
        <v>0</v>
      </c>
      <c r="G67" s="120">
        <f t="shared" si="20"/>
        <v>754</v>
      </c>
      <c r="H67" s="120">
        <f t="shared" si="20"/>
        <v>754</v>
      </c>
      <c r="I67" s="120">
        <f t="shared" si="20"/>
        <v>754</v>
      </c>
      <c r="J67" s="236"/>
      <c r="K67" s="237"/>
      <c r="L67" s="237"/>
      <c r="M67" s="237"/>
      <c r="N67" s="237"/>
      <c r="O67" s="237"/>
      <c r="P67"/>
    </row>
    <row r="68" spans="1:16" ht="32.25" hidden="1" customHeight="1" x14ac:dyDescent="0.25">
      <c r="A68" s="313">
        <v>329</v>
      </c>
      <c r="B68" s="314"/>
      <c r="C68" s="315"/>
      <c r="D68" s="123" t="s">
        <v>58</v>
      </c>
      <c r="E68" s="63">
        <v>0</v>
      </c>
      <c r="F68" s="63">
        <v>0</v>
      </c>
      <c r="G68" s="63">
        <f t="shared" si="20"/>
        <v>754</v>
      </c>
      <c r="H68" s="63">
        <f t="shared" si="20"/>
        <v>754</v>
      </c>
      <c r="I68" s="63">
        <f t="shared" si="20"/>
        <v>754</v>
      </c>
      <c r="J68" s="236"/>
      <c r="K68" s="237"/>
      <c r="L68" s="237"/>
      <c r="M68" s="237"/>
      <c r="N68" s="237"/>
      <c r="O68" s="237"/>
      <c r="P68"/>
    </row>
    <row r="69" spans="1:16" ht="25.5" hidden="1" customHeight="1" x14ac:dyDescent="0.25">
      <c r="A69" s="319">
        <v>3299</v>
      </c>
      <c r="B69" s="320"/>
      <c r="C69" s="321"/>
      <c r="D69" s="124" t="s">
        <v>58</v>
      </c>
      <c r="E69" s="63">
        <v>0</v>
      </c>
      <c r="F69" s="63">
        <v>0</v>
      </c>
      <c r="G69" s="63">
        <v>754</v>
      </c>
      <c r="H69" s="63">
        <v>754</v>
      </c>
      <c r="I69" s="63">
        <v>754</v>
      </c>
      <c r="J69" s="236"/>
      <c r="K69" s="237"/>
      <c r="L69" s="237"/>
      <c r="M69" s="237"/>
      <c r="N69" s="237"/>
      <c r="O69" s="237"/>
      <c r="P69"/>
    </row>
    <row r="70" spans="1:16" ht="33" hidden="1" customHeight="1" x14ac:dyDescent="0.25">
      <c r="A70" s="322" t="s">
        <v>281</v>
      </c>
      <c r="B70" s="323"/>
      <c r="C70" s="324"/>
      <c r="D70" s="123" t="s">
        <v>282</v>
      </c>
      <c r="E70" s="118">
        <v>0</v>
      </c>
      <c r="F70" s="118">
        <v>0</v>
      </c>
      <c r="G70" s="118">
        <f t="shared" ref="G70:I74" si="22">G71</f>
        <v>1000</v>
      </c>
      <c r="H70" s="118">
        <f t="shared" si="22"/>
        <v>1000</v>
      </c>
      <c r="I70" s="118">
        <f t="shared" si="22"/>
        <v>1000</v>
      </c>
      <c r="J70" s="236"/>
      <c r="K70" s="237"/>
      <c r="L70" s="237"/>
      <c r="M70" s="237"/>
      <c r="N70" s="237"/>
      <c r="O70" s="237"/>
      <c r="P70"/>
    </row>
    <row r="71" spans="1:16" ht="25.5" hidden="1" customHeight="1" x14ac:dyDescent="0.25">
      <c r="A71" s="325" t="s">
        <v>73</v>
      </c>
      <c r="B71" s="326"/>
      <c r="C71" s="327"/>
      <c r="D71" s="27" t="s">
        <v>74</v>
      </c>
      <c r="E71" s="119">
        <v>0</v>
      </c>
      <c r="F71" s="119">
        <v>0</v>
      </c>
      <c r="G71" s="119">
        <f t="shared" si="22"/>
        <v>1000</v>
      </c>
      <c r="H71" s="119">
        <f t="shared" si="22"/>
        <v>1000</v>
      </c>
      <c r="I71" s="119">
        <f t="shared" si="22"/>
        <v>1000</v>
      </c>
      <c r="J71" s="258">
        <v>980</v>
      </c>
      <c r="K71" s="222">
        <f>E71</f>
        <v>0</v>
      </c>
      <c r="L71" s="222">
        <f t="shared" ref="L71:O71" si="23">F71</f>
        <v>0</v>
      </c>
      <c r="M71" s="222">
        <f t="shared" si="23"/>
        <v>1000</v>
      </c>
      <c r="N71" s="222">
        <f t="shared" si="23"/>
        <v>1000</v>
      </c>
      <c r="O71" s="222">
        <f t="shared" si="23"/>
        <v>1000</v>
      </c>
      <c r="P71"/>
    </row>
    <row r="72" spans="1:16" ht="25.5" hidden="1" customHeight="1" x14ac:dyDescent="0.25">
      <c r="A72" s="313">
        <v>3</v>
      </c>
      <c r="B72" s="314"/>
      <c r="C72" s="315"/>
      <c r="D72" s="124" t="s">
        <v>16</v>
      </c>
      <c r="E72" s="63">
        <v>0</v>
      </c>
      <c r="F72" s="63">
        <v>0</v>
      </c>
      <c r="G72" s="63">
        <f t="shared" si="22"/>
        <v>1000</v>
      </c>
      <c r="H72" s="63">
        <f t="shared" si="22"/>
        <v>1000</v>
      </c>
      <c r="I72" s="63">
        <f t="shared" si="22"/>
        <v>1000</v>
      </c>
      <c r="J72" s="236"/>
      <c r="K72" s="237"/>
      <c r="L72" s="237"/>
      <c r="M72" s="237"/>
      <c r="N72" s="237"/>
      <c r="O72" s="237"/>
      <c r="P72"/>
    </row>
    <row r="73" spans="1:16" ht="25.5" hidden="1" customHeight="1" x14ac:dyDescent="0.25">
      <c r="A73" s="331">
        <v>32</v>
      </c>
      <c r="B73" s="332"/>
      <c r="C73" s="333"/>
      <c r="D73" s="26" t="s">
        <v>28</v>
      </c>
      <c r="E73" s="121">
        <v>0</v>
      </c>
      <c r="F73" s="121">
        <v>0</v>
      </c>
      <c r="G73" s="121">
        <f t="shared" si="22"/>
        <v>1000</v>
      </c>
      <c r="H73" s="121">
        <f t="shared" si="22"/>
        <v>1000</v>
      </c>
      <c r="I73" s="121">
        <f t="shared" si="22"/>
        <v>1000</v>
      </c>
      <c r="J73" s="236"/>
      <c r="K73" s="237"/>
      <c r="L73" s="237"/>
      <c r="M73" s="237"/>
      <c r="N73" s="237"/>
      <c r="O73" s="237"/>
      <c r="P73"/>
    </row>
    <row r="74" spans="1:16" ht="25.5" hidden="1" customHeight="1" x14ac:dyDescent="0.25">
      <c r="A74" s="313">
        <v>329</v>
      </c>
      <c r="B74" s="314"/>
      <c r="C74" s="315"/>
      <c r="D74" s="124" t="s">
        <v>58</v>
      </c>
      <c r="E74" s="63">
        <v>0</v>
      </c>
      <c r="F74" s="63">
        <v>0</v>
      </c>
      <c r="G74" s="63">
        <f t="shared" si="22"/>
        <v>1000</v>
      </c>
      <c r="H74" s="63">
        <f t="shared" si="22"/>
        <v>1000</v>
      </c>
      <c r="I74" s="63">
        <f t="shared" si="22"/>
        <v>1000</v>
      </c>
      <c r="J74" s="236"/>
      <c r="K74" s="237"/>
      <c r="L74" s="237"/>
      <c r="M74" s="237"/>
      <c r="N74" s="237"/>
      <c r="O74" s="237"/>
      <c r="P74"/>
    </row>
    <row r="75" spans="1:16" ht="25.5" hidden="1" customHeight="1" x14ac:dyDescent="0.25">
      <c r="A75" s="319">
        <v>3299</v>
      </c>
      <c r="B75" s="320"/>
      <c r="C75" s="321"/>
      <c r="D75" s="124" t="s">
        <v>58</v>
      </c>
      <c r="E75" s="63">
        <v>0</v>
      </c>
      <c r="F75" s="63">
        <v>0</v>
      </c>
      <c r="G75" s="63">
        <v>1000</v>
      </c>
      <c r="H75" s="63">
        <v>1000</v>
      </c>
      <c r="I75" s="63">
        <v>1000</v>
      </c>
      <c r="J75" s="236"/>
      <c r="K75" s="237"/>
      <c r="L75" s="237"/>
      <c r="M75" s="237"/>
      <c r="N75" s="237"/>
      <c r="O75" s="237"/>
      <c r="P75"/>
    </row>
    <row r="76" spans="1:16" ht="27.75" hidden="1" customHeight="1" x14ac:dyDescent="0.25">
      <c r="A76" s="322" t="s">
        <v>71</v>
      </c>
      <c r="B76" s="323"/>
      <c r="C76" s="324"/>
      <c r="D76" s="16" t="s">
        <v>72</v>
      </c>
      <c r="E76" s="63">
        <f>E77</f>
        <v>666</v>
      </c>
      <c r="F76" s="197">
        <v>0</v>
      </c>
      <c r="G76" s="45">
        <v>0</v>
      </c>
      <c r="H76" s="45">
        <v>0</v>
      </c>
      <c r="I76" s="45">
        <v>0</v>
      </c>
      <c r="J76" s="259">
        <v>970</v>
      </c>
      <c r="K76" s="260">
        <f>E77</f>
        <v>666</v>
      </c>
      <c r="L76" s="260">
        <f t="shared" ref="L76:O76" si="24">F77</f>
        <v>0</v>
      </c>
      <c r="M76" s="260">
        <f t="shared" si="24"/>
        <v>0</v>
      </c>
      <c r="N76" s="260">
        <f t="shared" si="24"/>
        <v>0</v>
      </c>
      <c r="O76" s="260">
        <f t="shared" si="24"/>
        <v>0</v>
      </c>
    </row>
    <row r="77" spans="1:16" ht="25.5" hidden="1" customHeight="1" x14ac:dyDescent="0.25">
      <c r="A77" s="325" t="s">
        <v>73</v>
      </c>
      <c r="B77" s="326"/>
      <c r="C77" s="327"/>
      <c r="D77" s="27" t="s">
        <v>74</v>
      </c>
      <c r="E77" s="119">
        <f>E78</f>
        <v>666</v>
      </c>
      <c r="F77" s="215">
        <v>0</v>
      </c>
      <c r="G77" s="46">
        <v>0</v>
      </c>
      <c r="H77" s="46">
        <v>0</v>
      </c>
      <c r="I77" s="46">
        <v>0</v>
      </c>
      <c r="J77" s="261"/>
      <c r="K77" s="237"/>
      <c r="L77" s="237"/>
      <c r="M77" s="237"/>
      <c r="N77" s="237"/>
      <c r="O77" s="237"/>
    </row>
    <row r="78" spans="1:16" hidden="1" x14ac:dyDescent="0.25">
      <c r="A78" s="313">
        <v>3</v>
      </c>
      <c r="B78" s="314"/>
      <c r="C78" s="315"/>
      <c r="D78" s="15" t="s">
        <v>16</v>
      </c>
      <c r="E78" s="63">
        <f>E79</f>
        <v>666</v>
      </c>
      <c r="F78" s="197">
        <v>0</v>
      </c>
      <c r="G78" s="45">
        <v>0</v>
      </c>
      <c r="H78" s="45">
        <v>0</v>
      </c>
      <c r="I78" s="45">
        <v>0</v>
      </c>
      <c r="J78" s="236"/>
      <c r="K78" s="237"/>
      <c r="L78" s="237"/>
      <c r="M78" s="237"/>
      <c r="N78" s="237"/>
      <c r="O78" s="237"/>
    </row>
    <row r="79" spans="1:16" ht="25.5" hidden="1" customHeight="1" x14ac:dyDescent="0.25">
      <c r="A79" s="316">
        <v>32</v>
      </c>
      <c r="B79" s="317"/>
      <c r="C79" s="318"/>
      <c r="D79" s="26" t="s">
        <v>28</v>
      </c>
      <c r="E79" s="120">
        <f>E80</f>
        <v>666</v>
      </c>
      <c r="F79" s="230">
        <v>0</v>
      </c>
      <c r="G79" s="47">
        <v>0</v>
      </c>
      <c r="H79" s="47">
        <v>0</v>
      </c>
      <c r="I79" s="47">
        <v>0</v>
      </c>
      <c r="J79" s="236"/>
      <c r="K79" s="237"/>
      <c r="L79" s="237"/>
      <c r="M79" s="237"/>
      <c r="N79" s="237"/>
      <c r="O79" s="237"/>
    </row>
    <row r="80" spans="1:16" ht="25.5" hidden="1" x14ac:dyDescent="0.25">
      <c r="A80" s="313">
        <v>329</v>
      </c>
      <c r="B80" s="314"/>
      <c r="C80" s="315"/>
      <c r="D80" s="15" t="s">
        <v>58</v>
      </c>
      <c r="E80" s="63">
        <f>E81</f>
        <v>666</v>
      </c>
      <c r="F80" s="197">
        <v>0</v>
      </c>
      <c r="G80" s="45">
        <v>0</v>
      </c>
      <c r="H80" s="45">
        <v>0</v>
      </c>
      <c r="I80" s="45">
        <v>0</v>
      </c>
      <c r="J80" s="236"/>
      <c r="K80" s="237"/>
      <c r="L80" s="237"/>
      <c r="M80" s="237"/>
      <c r="N80" s="237"/>
      <c r="O80" s="237"/>
    </row>
    <row r="81" spans="1:314" ht="25.5" hidden="1" x14ac:dyDescent="0.25">
      <c r="A81" s="319">
        <v>3299</v>
      </c>
      <c r="B81" s="320"/>
      <c r="C81" s="321"/>
      <c r="D81" s="15" t="s">
        <v>58</v>
      </c>
      <c r="E81" s="63">
        <v>666</v>
      </c>
      <c r="F81" s="197">
        <v>0</v>
      </c>
      <c r="G81" s="45">
        <v>0</v>
      </c>
      <c r="H81" s="45">
        <v>0</v>
      </c>
      <c r="I81" s="45">
        <v>0</v>
      </c>
      <c r="J81" s="236"/>
      <c r="K81" s="237"/>
      <c r="L81" s="237"/>
      <c r="M81" s="237"/>
      <c r="N81" s="237"/>
      <c r="O81" s="237"/>
    </row>
    <row r="82" spans="1:314" ht="33.75" hidden="1" customHeight="1" x14ac:dyDescent="0.25">
      <c r="A82" s="322" t="s">
        <v>194</v>
      </c>
      <c r="B82" s="323"/>
      <c r="C82" s="324"/>
      <c r="D82" s="123" t="s">
        <v>195</v>
      </c>
      <c r="E82" s="63">
        <f>E83</f>
        <v>100</v>
      </c>
      <c r="F82" s="45">
        <v>0</v>
      </c>
      <c r="G82" s="197">
        <v>0</v>
      </c>
      <c r="H82" s="197">
        <v>0</v>
      </c>
      <c r="I82" s="197">
        <v>0</v>
      </c>
      <c r="J82" s="258">
        <v>980</v>
      </c>
      <c r="K82" s="222">
        <f>E82</f>
        <v>100</v>
      </c>
      <c r="L82" s="222">
        <f t="shared" ref="L82:O82" si="25">F82</f>
        <v>0</v>
      </c>
      <c r="M82" s="222">
        <f t="shared" si="25"/>
        <v>0</v>
      </c>
      <c r="N82" s="222">
        <f t="shared" si="25"/>
        <v>0</v>
      </c>
      <c r="O82" s="222">
        <f t="shared" si="25"/>
        <v>0</v>
      </c>
    </row>
    <row r="83" spans="1:314" ht="28.5" hidden="1" customHeight="1" x14ac:dyDescent="0.25">
      <c r="A83" s="325" t="s">
        <v>73</v>
      </c>
      <c r="B83" s="326"/>
      <c r="C83" s="327"/>
      <c r="D83" s="27" t="s">
        <v>15</v>
      </c>
      <c r="E83" s="119">
        <f>E84</f>
        <v>100</v>
      </c>
      <c r="F83" s="46">
        <v>0</v>
      </c>
      <c r="G83" s="215">
        <v>0</v>
      </c>
      <c r="H83" s="215">
        <v>0</v>
      </c>
      <c r="I83" s="215">
        <v>0</v>
      </c>
      <c r="J83" s="236"/>
      <c r="K83" s="237"/>
      <c r="L83" s="237"/>
      <c r="M83" s="237"/>
      <c r="N83" s="237"/>
      <c r="O83" s="237"/>
    </row>
    <row r="84" spans="1:314" hidden="1" x14ac:dyDescent="0.25">
      <c r="A84" s="313">
        <v>3</v>
      </c>
      <c r="B84" s="314"/>
      <c r="C84" s="315"/>
      <c r="D84" s="110" t="s">
        <v>18</v>
      </c>
      <c r="E84" s="63">
        <f>E85</f>
        <v>100</v>
      </c>
      <c r="F84" s="45">
        <v>0</v>
      </c>
      <c r="G84" s="197">
        <v>0</v>
      </c>
      <c r="H84" s="197">
        <v>0</v>
      </c>
      <c r="I84" s="197">
        <v>0</v>
      </c>
      <c r="J84" s="236"/>
      <c r="K84" s="237"/>
      <c r="L84" s="237"/>
      <c r="M84" s="237"/>
      <c r="N84" s="237"/>
      <c r="O84" s="237"/>
    </row>
    <row r="85" spans="1:314" hidden="1" x14ac:dyDescent="0.25">
      <c r="A85" s="316">
        <v>32</v>
      </c>
      <c r="B85" s="317"/>
      <c r="C85" s="318"/>
      <c r="D85" s="26" t="s">
        <v>28</v>
      </c>
      <c r="E85" s="120">
        <f>E86</f>
        <v>100</v>
      </c>
      <c r="F85" s="47">
        <v>0</v>
      </c>
      <c r="G85" s="230">
        <v>0</v>
      </c>
      <c r="H85" s="230">
        <v>0</v>
      </c>
      <c r="I85" s="230">
        <v>0</v>
      </c>
      <c r="J85" s="236"/>
      <c r="K85" s="237"/>
      <c r="L85" s="237"/>
      <c r="M85" s="237"/>
      <c r="N85" s="237"/>
      <c r="O85" s="237"/>
    </row>
    <row r="86" spans="1:314" hidden="1" x14ac:dyDescent="0.25">
      <c r="A86" s="313">
        <v>323</v>
      </c>
      <c r="B86" s="314"/>
      <c r="C86" s="315"/>
      <c r="D86" s="110" t="s">
        <v>49</v>
      </c>
      <c r="E86" s="63">
        <f>E87</f>
        <v>100</v>
      </c>
      <c r="F86" s="45">
        <v>0</v>
      </c>
      <c r="G86" s="197">
        <v>0</v>
      </c>
      <c r="H86" s="197">
        <v>0</v>
      </c>
      <c r="I86" s="197">
        <v>0</v>
      </c>
      <c r="J86" s="236"/>
      <c r="K86" s="237"/>
      <c r="L86" s="237"/>
      <c r="M86" s="237"/>
      <c r="N86" s="237"/>
      <c r="O86" s="237"/>
    </row>
    <row r="87" spans="1:314" hidden="1" x14ac:dyDescent="0.25">
      <c r="A87" s="319">
        <v>3237</v>
      </c>
      <c r="B87" s="320"/>
      <c r="C87" s="321"/>
      <c r="D87" s="110" t="s">
        <v>55</v>
      </c>
      <c r="E87" s="63">
        <v>100</v>
      </c>
      <c r="F87" s="45">
        <v>0</v>
      </c>
      <c r="G87" s="197">
        <v>0</v>
      </c>
      <c r="H87" s="197">
        <v>0</v>
      </c>
      <c r="I87" s="197">
        <v>0</v>
      </c>
      <c r="J87" s="236"/>
      <c r="K87" s="237"/>
      <c r="L87" s="237"/>
      <c r="M87" s="237"/>
      <c r="N87" s="237"/>
      <c r="O87" s="237"/>
    </row>
    <row r="88" spans="1:314" ht="27.75" hidden="1" customHeight="1" x14ac:dyDescent="0.25">
      <c r="A88" s="322" t="s">
        <v>79</v>
      </c>
      <c r="B88" s="323"/>
      <c r="C88" s="324"/>
      <c r="D88" s="16" t="s">
        <v>80</v>
      </c>
      <c r="E88" s="63">
        <f>E89</f>
        <v>531</v>
      </c>
      <c r="F88" s="45">
        <v>531</v>
      </c>
      <c r="G88" s="45">
        <f t="shared" ref="G88:I92" si="26">G89</f>
        <v>531</v>
      </c>
      <c r="H88" s="45">
        <f t="shared" si="26"/>
        <v>531</v>
      </c>
      <c r="I88" s="45">
        <f t="shared" si="26"/>
        <v>531</v>
      </c>
      <c r="J88" s="236"/>
      <c r="K88" s="237"/>
      <c r="L88" s="237"/>
      <c r="M88" s="237"/>
      <c r="N88" s="237"/>
      <c r="O88" s="237"/>
    </row>
    <row r="89" spans="1:314" ht="22.5" hidden="1" customHeight="1" x14ac:dyDescent="0.25">
      <c r="A89" s="325" t="s">
        <v>81</v>
      </c>
      <c r="B89" s="326"/>
      <c r="C89" s="327"/>
      <c r="D89" s="27" t="s">
        <v>74</v>
      </c>
      <c r="E89" s="119">
        <f>E90</f>
        <v>531</v>
      </c>
      <c r="F89" s="46">
        <v>531</v>
      </c>
      <c r="G89" s="46">
        <f t="shared" si="26"/>
        <v>531</v>
      </c>
      <c r="H89" s="46">
        <f t="shared" si="26"/>
        <v>531</v>
      </c>
      <c r="I89" s="46">
        <f t="shared" si="26"/>
        <v>531</v>
      </c>
      <c r="J89" s="262">
        <v>980</v>
      </c>
      <c r="K89" s="222">
        <f>E89</f>
        <v>531</v>
      </c>
      <c r="L89" s="222">
        <f t="shared" ref="L89:O89" si="27">F89</f>
        <v>531</v>
      </c>
      <c r="M89" s="222">
        <f t="shared" si="27"/>
        <v>531</v>
      </c>
      <c r="N89" s="222">
        <f t="shared" si="27"/>
        <v>531</v>
      </c>
      <c r="O89" s="222">
        <f t="shared" si="27"/>
        <v>531</v>
      </c>
      <c r="P89"/>
    </row>
    <row r="90" spans="1:314" s="22" customFormat="1" hidden="1" x14ac:dyDescent="0.25">
      <c r="A90" s="313">
        <v>3</v>
      </c>
      <c r="B90" s="314"/>
      <c r="C90" s="315"/>
      <c r="D90" s="15" t="s">
        <v>18</v>
      </c>
      <c r="E90" s="63">
        <f>E91</f>
        <v>531</v>
      </c>
      <c r="F90" s="45">
        <v>531</v>
      </c>
      <c r="G90" s="45">
        <f t="shared" si="26"/>
        <v>531</v>
      </c>
      <c r="H90" s="45">
        <f t="shared" si="26"/>
        <v>531</v>
      </c>
      <c r="I90" s="45">
        <f t="shared" si="26"/>
        <v>531</v>
      </c>
      <c r="J90" s="24"/>
      <c r="K90" s="40"/>
      <c r="L90" s="40"/>
      <c r="M90" s="40"/>
      <c r="N90" s="40"/>
      <c r="O90" s="4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</row>
    <row r="91" spans="1:314" s="22" customFormat="1" ht="26.25" hidden="1" customHeight="1" x14ac:dyDescent="0.25">
      <c r="A91" s="316">
        <v>32</v>
      </c>
      <c r="B91" s="317"/>
      <c r="C91" s="318"/>
      <c r="D91" s="26" t="s">
        <v>28</v>
      </c>
      <c r="E91" s="120">
        <f>E92</f>
        <v>531</v>
      </c>
      <c r="F91" s="47">
        <v>531</v>
      </c>
      <c r="G91" s="47">
        <f t="shared" si="26"/>
        <v>531</v>
      </c>
      <c r="H91" s="47">
        <f t="shared" si="26"/>
        <v>531</v>
      </c>
      <c r="I91" s="47">
        <f t="shared" si="26"/>
        <v>531</v>
      </c>
      <c r="J91" s="24"/>
      <c r="K91" s="40"/>
      <c r="L91" s="40"/>
      <c r="M91" s="40"/>
      <c r="N91" s="40"/>
      <c r="O91" s="40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</row>
    <row r="92" spans="1:314" s="22" customFormat="1" hidden="1" x14ac:dyDescent="0.25">
      <c r="A92" s="313">
        <v>323</v>
      </c>
      <c r="B92" s="314"/>
      <c r="C92" s="315"/>
      <c r="D92" s="15" t="s">
        <v>49</v>
      </c>
      <c r="E92" s="63">
        <f>E93</f>
        <v>531</v>
      </c>
      <c r="F92" s="45">
        <v>531</v>
      </c>
      <c r="G92" s="45">
        <f t="shared" si="26"/>
        <v>531</v>
      </c>
      <c r="H92" s="45">
        <f t="shared" si="26"/>
        <v>531</v>
      </c>
      <c r="I92" s="45">
        <f t="shared" si="26"/>
        <v>531</v>
      </c>
      <c r="J92" s="24"/>
      <c r="K92" s="40"/>
      <c r="L92" s="40"/>
      <c r="M92" s="40"/>
      <c r="N92" s="40"/>
      <c r="O92" s="40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</row>
    <row r="93" spans="1:314" hidden="1" x14ac:dyDescent="0.25">
      <c r="A93" s="319">
        <v>3237</v>
      </c>
      <c r="B93" s="320"/>
      <c r="C93" s="321"/>
      <c r="D93" s="15" t="s">
        <v>55</v>
      </c>
      <c r="E93" s="63">
        <v>531</v>
      </c>
      <c r="F93" s="45">
        <v>531</v>
      </c>
      <c r="G93" s="45">
        <v>531</v>
      </c>
      <c r="H93" s="45">
        <v>531</v>
      </c>
      <c r="I93" s="45">
        <v>531</v>
      </c>
      <c r="J93" s="236"/>
      <c r="K93" s="237"/>
      <c r="L93" s="237"/>
      <c r="M93" s="237"/>
      <c r="N93" s="237"/>
      <c r="O93" s="237"/>
      <c r="P93"/>
    </row>
    <row r="94" spans="1:314" ht="22.5" hidden="1" customHeight="1" x14ac:dyDescent="0.25">
      <c r="A94" s="322" t="s">
        <v>176</v>
      </c>
      <c r="B94" s="323"/>
      <c r="C94" s="324"/>
      <c r="D94" s="65" t="s">
        <v>175</v>
      </c>
      <c r="E94" s="118">
        <f>E95</f>
        <v>20194.250000000004</v>
      </c>
      <c r="F94" s="118">
        <v>0</v>
      </c>
      <c r="G94" s="118">
        <v>0</v>
      </c>
      <c r="H94" s="118">
        <v>0</v>
      </c>
      <c r="I94" s="118">
        <v>0</v>
      </c>
      <c r="J94" s="236"/>
      <c r="K94" s="237"/>
      <c r="L94" s="237"/>
      <c r="M94" s="237"/>
      <c r="N94" s="237"/>
      <c r="O94" s="237"/>
      <c r="P94"/>
    </row>
    <row r="95" spans="1:314" ht="30.75" hidden="1" customHeight="1" x14ac:dyDescent="0.25">
      <c r="A95" s="325" t="s">
        <v>81</v>
      </c>
      <c r="B95" s="326"/>
      <c r="C95" s="327"/>
      <c r="D95" s="27" t="s">
        <v>74</v>
      </c>
      <c r="E95" s="119">
        <f>E96</f>
        <v>20194.250000000004</v>
      </c>
      <c r="F95" s="119">
        <v>0</v>
      </c>
      <c r="G95" s="119">
        <v>0</v>
      </c>
      <c r="H95" s="119">
        <v>0</v>
      </c>
      <c r="I95" s="119">
        <v>0</v>
      </c>
      <c r="J95" s="258">
        <v>980</v>
      </c>
      <c r="K95" s="222">
        <f>E95</f>
        <v>20194.250000000004</v>
      </c>
      <c r="L95" s="222">
        <f t="shared" ref="L95:O95" si="28">F95</f>
        <v>0</v>
      </c>
      <c r="M95" s="222">
        <f t="shared" si="28"/>
        <v>0</v>
      </c>
      <c r="N95" s="222">
        <f t="shared" si="28"/>
        <v>0</v>
      </c>
      <c r="O95" s="222">
        <f t="shared" si="28"/>
        <v>0</v>
      </c>
      <c r="P95"/>
    </row>
    <row r="96" spans="1:314" ht="22.5" hidden="1" customHeight="1" x14ac:dyDescent="0.25">
      <c r="A96" s="313">
        <v>3</v>
      </c>
      <c r="B96" s="314"/>
      <c r="C96" s="315"/>
      <c r="D96" s="66" t="s">
        <v>18</v>
      </c>
      <c r="E96" s="63">
        <f>E97+E104</f>
        <v>20194.250000000004</v>
      </c>
      <c r="F96" s="45">
        <v>0</v>
      </c>
      <c r="G96" s="45">
        <v>0</v>
      </c>
      <c r="H96" s="45">
        <v>0</v>
      </c>
      <c r="I96" s="45">
        <v>0</v>
      </c>
      <c r="J96" s="236"/>
      <c r="K96" s="237"/>
      <c r="L96" s="237"/>
      <c r="M96" s="237"/>
      <c r="N96" s="237"/>
      <c r="O96" s="237"/>
      <c r="P96"/>
    </row>
    <row r="97" spans="1:16" ht="30.75" hidden="1" customHeight="1" x14ac:dyDescent="0.25">
      <c r="A97" s="316">
        <v>31</v>
      </c>
      <c r="B97" s="317"/>
      <c r="C97" s="318"/>
      <c r="D97" s="26" t="s">
        <v>19</v>
      </c>
      <c r="E97" s="120">
        <f>E98+E100+E102</f>
        <v>19980.960000000003</v>
      </c>
      <c r="F97" s="47">
        <v>0</v>
      </c>
      <c r="G97" s="47">
        <v>0</v>
      </c>
      <c r="H97" s="47">
        <v>0</v>
      </c>
      <c r="I97" s="47">
        <v>0</v>
      </c>
      <c r="J97" s="236"/>
      <c r="K97" s="237"/>
      <c r="L97" s="237"/>
      <c r="M97" s="237"/>
      <c r="N97" s="237"/>
      <c r="O97" s="237"/>
      <c r="P97"/>
    </row>
    <row r="98" spans="1:16" hidden="1" x14ac:dyDescent="0.25">
      <c r="A98" s="313">
        <v>311</v>
      </c>
      <c r="B98" s="314"/>
      <c r="C98" s="315"/>
      <c r="D98" s="66" t="s">
        <v>131</v>
      </c>
      <c r="E98" s="63">
        <f>E99</f>
        <v>16121.01</v>
      </c>
      <c r="F98" s="45">
        <v>0</v>
      </c>
      <c r="G98" s="45">
        <v>0</v>
      </c>
      <c r="H98" s="45">
        <v>0</v>
      </c>
      <c r="I98" s="45">
        <v>0</v>
      </c>
      <c r="J98" s="236"/>
      <c r="K98" s="237"/>
      <c r="L98" s="237"/>
      <c r="M98" s="237"/>
      <c r="N98" s="237"/>
      <c r="O98" s="237"/>
      <c r="P98"/>
    </row>
    <row r="99" spans="1:16" hidden="1" x14ac:dyDescent="0.25">
      <c r="A99" s="319">
        <v>3111</v>
      </c>
      <c r="B99" s="320"/>
      <c r="C99" s="321"/>
      <c r="D99" s="66" t="s">
        <v>75</v>
      </c>
      <c r="E99" s="63">
        <v>16121.01</v>
      </c>
      <c r="F99" s="45">
        <v>0</v>
      </c>
      <c r="G99" s="45">
        <v>0</v>
      </c>
      <c r="H99" s="45">
        <v>0</v>
      </c>
      <c r="I99" s="45">
        <v>0</v>
      </c>
      <c r="J99" s="236"/>
      <c r="K99" s="237"/>
      <c r="L99" s="237"/>
      <c r="M99" s="237"/>
      <c r="N99" s="237"/>
      <c r="O99" s="237"/>
      <c r="P99"/>
    </row>
    <row r="100" spans="1:16" hidden="1" x14ac:dyDescent="0.25">
      <c r="A100" s="313">
        <v>312</v>
      </c>
      <c r="B100" s="314"/>
      <c r="C100" s="315"/>
      <c r="D100" s="66" t="s">
        <v>76</v>
      </c>
      <c r="E100" s="63">
        <f>E101</f>
        <v>1200</v>
      </c>
      <c r="F100" s="45">
        <v>0</v>
      </c>
      <c r="G100" s="45">
        <v>0</v>
      </c>
      <c r="H100" s="45">
        <v>0</v>
      </c>
      <c r="I100" s="45">
        <v>0</v>
      </c>
      <c r="J100" s="236"/>
      <c r="K100" s="237"/>
      <c r="L100" s="237"/>
      <c r="M100" s="237"/>
      <c r="N100" s="237"/>
      <c r="O100" s="237"/>
      <c r="P100"/>
    </row>
    <row r="101" spans="1:16" hidden="1" x14ac:dyDescent="0.25">
      <c r="A101" s="319">
        <v>3121</v>
      </c>
      <c r="B101" s="320"/>
      <c r="C101" s="321"/>
      <c r="D101" s="66" t="s">
        <v>76</v>
      </c>
      <c r="E101" s="63">
        <v>1200</v>
      </c>
      <c r="F101" s="45">
        <v>0</v>
      </c>
      <c r="G101" s="45">
        <v>0</v>
      </c>
      <c r="H101" s="45">
        <v>0</v>
      </c>
      <c r="I101" s="45">
        <v>0</v>
      </c>
      <c r="J101" s="236"/>
      <c r="K101" s="237"/>
      <c r="L101" s="237"/>
      <c r="M101" s="237"/>
      <c r="N101" s="237"/>
      <c r="O101" s="237"/>
      <c r="P101"/>
    </row>
    <row r="102" spans="1:16" hidden="1" x14ac:dyDescent="0.25">
      <c r="A102" s="313">
        <v>313</v>
      </c>
      <c r="B102" s="314"/>
      <c r="C102" s="315"/>
      <c r="D102" s="66" t="s">
        <v>132</v>
      </c>
      <c r="E102" s="63">
        <f>E103</f>
        <v>2659.95</v>
      </c>
      <c r="F102" s="45">
        <v>0</v>
      </c>
      <c r="G102" s="45">
        <v>0</v>
      </c>
      <c r="H102" s="45">
        <v>0</v>
      </c>
      <c r="I102" s="45">
        <v>0</v>
      </c>
      <c r="J102" s="236"/>
      <c r="K102" s="237"/>
      <c r="L102" s="237"/>
      <c r="M102" s="237"/>
      <c r="N102" s="237"/>
      <c r="O102" s="237"/>
      <c r="P102"/>
    </row>
    <row r="103" spans="1:16" ht="25.5" hidden="1" x14ac:dyDescent="0.25">
      <c r="A103" s="319">
        <v>3132</v>
      </c>
      <c r="B103" s="320"/>
      <c r="C103" s="321"/>
      <c r="D103" s="66" t="s">
        <v>77</v>
      </c>
      <c r="E103" s="63">
        <v>2659.95</v>
      </c>
      <c r="F103" s="45">
        <v>0</v>
      </c>
      <c r="G103" s="45">
        <v>0</v>
      </c>
      <c r="H103" s="45">
        <v>0</v>
      </c>
      <c r="I103" s="45">
        <v>0</v>
      </c>
      <c r="J103" s="236"/>
      <c r="K103" s="237"/>
      <c r="L103" s="237"/>
      <c r="M103" s="237"/>
      <c r="N103" s="237"/>
      <c r="O103" s="237"/>
      <c r="P103"/>
    </row>
    <row r="104" spans="1:16" hidden="1" x14ac:dyDescent="0.25">
      <c r="A104" s="331">
        <v>32</v>
      </c>
      <c r="B104" s="332"/>
      <c r="C104" s="333"/>
      <c r="D104" s="26" t="s">
        <v>28</v>
      </c>
      <c r="E104" s="121">
        <f>E105</f>
        <v>213.29</v>
      </c>
      <c r="F104" s="58">
        <v>0</v>
      </c>
      <c r="G104" s="58">
        <v>0</v>
      </c>
      <c r="H104" s="58">
        <v>0</v>
      </c>
      <c r="I104" s="58">
        <v>0</v>
      </c>
      <c r="J104" s="236"/>
      <c r="K104" s="237"/>
      <c r="L104" s="237"/>
      <c r="M104" s="237"/>
      <c r="N104" s="237"/>
      <c r="O104" s="237"/>
      <c r="P104"/>
    </row>
    <row r="105" spans="1:16" hidden="1" x14ac:dyDescent="0.25">
      <c r="A105" s="313">
        <v>321</v>
      </c>
      <c r="B105" s="314"/>
      <c r="C105" s="315"/>
      <c r="D105" s="124" t="s">
        <v>39</v>
      </c>
      <c r="E105" s="63">
        <f>E106+E107</f>
        <v>213.29</v>
      </c>
      <c r="F105" s="38">
        <v>0</v>
      </c>
      <c r="G105" s="38">
        <v>0</v>
      </c>
      <c r="H105" s="38">
        <v>0</v>
      </c>
      <c r="I105" s="38">
        <v>0</v>
      </c>
      <c r="J105" s="236"/>
      <c r="K105" s="237"/>
      <c r="L105" s="237"/>
      <c r="M105" s="237"/>
      <c r="N105" s="237"/>
      <c r="O105" s="237"/>
      <c r="P105"/>
    </row>
    <row r="106" spans="1:16" hidden="1" x14ac:dyDescent="0.25">
      <c r="A106" s="319">
        <v>3211</v>
      </c>
      <c r="B106" s="320"/>
      <c r="C106" s="321"/>
      <c r="D106" s="124" t="s">
        <v>40</v>
      </c>
      <c r="E106" s="63">
        <v>30</v>
      </c>
      <c r="F106" s="38">
        <v>0</v>
      </c>
      <c r="G106" s="38">
        <v>0</v>
      </c>
      <c r="H106" s="38">
        <v>0</v>
      </c>
      <c r="I106" s="38">
        <v>0</v>
      </c>
      <c r="J106" s="236"/>
      <c r="K106" s="237"/>
      <c r="L106" s="237"/>
      <c r="M106" s="237"/>
      <c r="N106" s="237"/>
      <c r="O106" s="237"/>
      <c r="P106"/>
    </row>
    <row r="107" spans="1:16" ht="25.5" hidden="1" x14ac:dyDescent="0.25">
      <c r="A107" s="319">
        <v>3212</v>
      </c>
      <c r="B107" s="320"/>
      <c r="C107" s="321"/>
      <c r="D107" s="124" t="s">
        <v>41</v>
      </c>
      <c r="E107" s="63">
        <v>183.29</v>
      </c>
      <c r="F107" s="38">
        <v>0</v>
      </c>
      <c r="G107" s="38">
        <v>0</v>
      </c>
      <c r="H107" s="38">
        <v>0</v>
      </c>
      <c r="I107" s="38">
        <v>0</v>
      </c>
      <c r="J107" s="236"/>
      <c r="K107" s="237"/>
      <c r="L107" s="237"/>
      <c r="M107" s="237"/>
      <c r="N107" s="237"/>
      <c r="O107" s="237"/>
      <c r="P107"/>
    </row>
    <row r="108" spans="1:16" ht="25.5" hidden="1" customHeight="1" x14ac:dyDescent="0.25">
      <c r="A108" s="322" t="s">
        <v>179</v>
      </c>
      <c r="B108" s="323"/>
      <c r="C108" s="324"/>
      <c r="D108" s="65" t="s">
        <v>177</v>
      </c>
      <c r="E108" s="118">
        <f>E109</f>
        <v>11686.99</v>
      </c>
      <c r="F108" s="209">
        <f>F109+F125</f>
        <v>44604.89</v>
      </c>
      <c r="G108" s="118">
        <f>G109+G125+G141</f>
        <v>107120</v>
      </c>
      <c r="H108" s="118">
        <f>H109+H125+H141</f>
        <v>107120</v>
      </c>
      <c r="I108" s="118">
        <f>I109+I125+I141</f>
        <v>107120</v>
      </c>
      <c r="J108" s="236"/>
      <c r="K108" s="237"/>
      <c r="L108" s="237"/>
      <c r="M108" s="237"/>
      <c r="N108" s="237"/>
      <c r="O108" s="237"/>
      <c r="P108"/>
    </row>
    <row r="109" spans="1:16" ht="29.25" hidden="1" customHeight="1" x14ac:dyDescent="0.25">
      <c r="A109" s="325" t="s">
        <v>81</v>
      </c>
      <c r="B109" s="326"/>
      <c r="C109" s="327"/>
      <c r="D109" s="27" t="s">
        <v>74</v>
      </c>
      <c r="E109" s="119">
        <f>E110</f>
        <v>11686.99</v>
      </c>
      <c r="F109" s="211">
        <f>F110</f>
        <v>11597.27</v>
      </c>
      <c r="G109" s="119">
        <f>G110</f>
        <v>27860</v>
      </c>
      <c r="H109" s="119">
        <f>H110</f>
        <v>27860</v>
      </c>
      <c r="I109" s="119">
        <f>I110</f>
        <v>27860</v>
      </c>
      <c r="J109" s="263">
        <v>980</v>
      </c>
      <c r="K109" s="222">
        <f>E109</f>
        <v>11686.99</v>
      </c>
      <c r="L109" s="222">
        <f t="shared" ref="L109:O109" si="29">F109</f>
        <v>11597.27</v>
      </c>
      <c r="M109" s="222">
        <f t="shared" si="29"/>
        <v>27860</v>
      </c>
      <c r="N109" s="222">
        <f t="shared" si="29"/>
        <v>27860</v>
      </c>
      <c r="O109" s="222">
        <f t="shared" si="29"/>
        <v>27860</v>
      </c>
      <c r="P109"/>
    </row>
    <row r="110" spans="1:16" ht="22.5" hidden="1" customHeight="1" x14ac:dyDescent="0.25">
      <c r="A110" s="313">
        <v>3</v>
      </c>
      <c r="B110" s="314"/>
      <c r="C110" s="315"/>
      <c r="D110" s="66" t="s">
        <v>18</v>
      </c>
      <c r="E110" s="63">
        <f>E111+E118</f>
        <v>11686.99</v>
      </c>
      <c r="F110" s="197">
        <f>F111+F118</f>
        <v>11597.27</v>
      </c>
      <c r="G110" s="45">
        <f>G111+G118</f>
        <v>27860</v>
      </c>
      <c r="H110" s="45">
        <f>H111+H118</f>
        <v>27860</v>
      </c>
      <c r="I110" s="45">
        <f>I111+I118</f>
        <v>27860</v>
      </c>
      <c r="J110" s="236"/>
      <c r="K110" s="237"/>
      <c r="L110" s="237"/>
      <c r="M110" s="237"/>
      <c r="N110" s="237"/>
      <c r="O110" s="237"/>
      <c r="P110"/>
    </row>
    <row r="111" spans="1:16" ht="21" hidden="1" customHeight="1" x14ac:dyDescent="0.25">
      <c r="A111" s="316">
        <v>31</v>
      </c>
      <c r="B111" s="317"/>
      <c r="C111" s="318"/>
      <c r="D111" s="26" t="s">
        <v>19</v>
      </c>
      <c r="E111" s="120">
        <f>E112+E114+E116</f>
        <v>11594.71</v>
      </c>
      <c r="F111" s="230">
        <f>F112+F114+F116</f>
        <v>11167.04</v>
      </c>
      <c r="G111" s="47">
        <f>G112+G114+G116</f>
        <v>26500</v>
      </c>
      <c r="H111" s="47">
        <f>H112+H114+H116</f>
        <v>26500</v>
      </c>
      <c r="I111" s="47">
        <f>I112+I114+I116</f>
        <v>26500</v>
      </c>
      <c r="J111" s="236"/>
      <c r="K111" s="237"/>
      <c r="L111" s="237"/>
      <c r="M111" s="237"/>
      <c r="N111" s="237"/>
      <c r="O111" s="237"/>
      <c r="P111"/>
    </row>
    <row r="112" spans="1:16" hidden="1" x14ac:dyDescent="0.25">
      <c r="A112" s="313">
        <v>311</v>
      </c>
      <c r="B112" s="314"/>
      <c r="C112" s="315"/>
      <c r="D112" s="66" t="s">
        <v>131</v>
      </c>
      <c r="E112" s="63">
        <f>E113</f>
        <v>9180</v>
      </c>
      <c r="F112" s="197">
        <f>F113</f>
        <v>9228.36</v>
      </c>
      <c r="G112" s="45">
        <f>G113</f>
        <v>21530</v>
      </c>
      <c r="H112" s="45">
        <f>H113</f>
        <v>21530</v>
      </c>
      <c r="I112" s="45">
        <f>I113</f>
        <v>21530</v>
      </c>
      <c r="J112" s="236"/>
      <c r="K112" s="237"/>
      <c r="L112" s="237"/>
      <c r="M112" s="237"/>
      <c r="N112" s="237"/>
      <c r="O112" s="237"/>
      <c r="P112"/>
    </row>
    <row r="113" spans="1:16" hidden="1" x14ac:dyDescent="0.25">
      <c r="A113" s="319">
        <v>3111</v>
      </c>
      <c r="B113" s="320"/>
      <c r="C113" s="321"/>
      <c r="D113" s="66" t="s">
        <v>75</v>
      </c>
      <c r="E113" s="63">
        <v>9180</v>
      </c>
      <c r="F113" s="197">
        <v>9228.36</v>
      </c>
      <c r="G113" s="45">
        <v>21530</v>
      </c>
      <c r="H113" s="45">
        <v>21530</v>
      </c>
      <c r="I113" s="45">
        <v>21530</v>
      </c>
      <c r="J113" s="236"/>
      <c r="K113" s="237"/>
      <c r="L113" s="237"/>
      <c r="M113" s="237"/>
      <c r="N113" s="237"/>
      <c r="O113" s="237"/>
      <c r="P113"/>
    </row>
    <row r="114" spans="1:16" hidden="1" x14ac:dyDescent="0.25">
      <c r="A114" s="313">
        <v>312</v>
      </c>
      <c r="B114" s="314"/>
      <c r="C114" s="315"/>
      <c r="D114" s="66" t="s">
        <v>76</v>
      </c>
      <c r="E114" s="63">
        <f>E115</f>
        <v>900</v>
      </c>
      <c r="F114" s="197">
        <f>F115</f>
        <v>416</v>
      </c>
      <c r="G114" s="45">
        <f>G115</f>
        <v>1410</v>
      </c>
      <c r="H114" s="45">
        <f>H115</f>
        <v>1410</v>
      </c>
      <c r="I114" s="45">
        <f>I115</f>
        <v>1410</v>
      </c>
      <c r="J114" s="236"/>
      <c r="K114" s="237"/>
      <c r="L114" s="237"/>
      <c r="M114" s="237"/>
      <c r="N114" s="237"/>
      <c r="O114" s="237"/>
      <c r="P114"/>
    </row>
    <row r="115" spans="1:16" hidden="1" x14ac:dyDescent="0.25">
      <c r="A115" s="319">
        <v>3121</v>
      </c>
      <c r="B115" s="320"/>
      <c r="C115" s="321"/>
      <c r="D115" s="66" t="s">
        <v>76</v>
      </c>
      <c r="E115" s="63">
        <v>900</v>
      </c>
      <c r="F115" s="197">
        <v>416</v>
      </c>
      <c r="G115" s="45">
        <v>1410</v>
      </c>
      <c r="H115" s="45">
        <v>1410</v>
      </c>
      <c r="I115" s="45">
        <v>1410</v>
      </c>
      <c r="J115" s="236"/>
      <c r="K115" s="237"/>
      <c r="L115" s="237"/>
      <c r="M115" s="237"/>
      <c r="N115" s="237"/>
      <c r="O115" s="237"/>
      <c r="P115"/>
    </row>
    <row r="116" spans="1:16" hidden="1" x14ac:dyDescent="0.25">
      <c r="A116" s="313">
        <v>313</v>
      </c>
      <c r="B116" s="314"/>
      <c r="C116" s="315"/>
      <c r="D116" s="66" t="s">
        <v>132</v>
      </c>
      <c r="E116" s="63">
        <f>E117</f>
        <v>1514.71</v>
      </c>
      <c r="F116" s="197">
        <f>F117</f>
        <v>1522.68</v>
      </c>
      <c r="G116" s="45">
        <f>G117</f>
        <v>3560</v>
      </c>
      <c r="H116" s="45">
        <f>H117</f>
        <v>3560</v>
      </c>
      <c r="I116" s="45">
        <f>I117</f>
        <v>3560</v>
      </c>
      <c r="J116" s="236"/>
      <c r="K116" s="237"/>
      <c r="L116" s="237"/>
      <c r="M116" s="237"/>
      <c r="N116" s="237"/>
      <c r="O116" s="237"/>
      <c r="P116"/>
    </row>
    <row r="117" spans="1:16" ht="25.5" hidden="1" x14ac:dyDescent="0.25">
      <c r="A117" s="319">
        <v>3132</v>
      </c>
      <c r="B117" s="320"/>
      <c r="C117" s="321"/>
      <c r="D117" s="66" t="s">
        <v>77</v>
      </c>
      <c r="E117" s="63">
        <v>1514.71</v>
      </c>
      <c r="F117" s="197">
        <v>1522.68</v>
      </c>
      <c r="G117" s="45">
        <v>3560</v>
      </c>
      <c r="H117" s="45">
        <v>3560</v>
      </c>
      <c r="I117" s="45">
        <v>3560</v>
      </c>
      <c r="J117" s="236"/>
      <c r="K117" s="237"/>
      <c r="L117" s="237"/>
      <c r="M117" s="237"/>
      <c r="N117" s="237"/>
      <c r="O117" s="237"/>
      <c r="P117"/>
    </row>
    <row r="118" spans="1:16" ht="19.5" hidden="1" customHeight="1" x14ac:dyDescent="0.25">
      <c r="A118" s="316">
        <v>32</v>
      </c>
      <c r="B118" s="317"/>
      <c r="C118" s="318"/>
      <c r="D118" s="26" t="s">
        <v>28</v>
      </c>
      <c r="E118" s="120">
        <f>E119</f>
        <v>92.28</v>
      </c>
      <c r="F118" s="231">
        <f>F119</f>
        <v>430.23</v>
      </c>
      <c r="G118" s="120">
        <f>G119+G123</f>
        <v>1360</v>
      </c>
      <c r="H118" s="120">
        <f>H119+H123</f>
        <v>1360</v>
      </c>
      <c r="I118" s="120">
        <f>I119+I123</f>
        <v>1360</v>
      </c>
      <c r="J118" s="236"/>
      <c r="K118" s="237"/>
      <c r="L118" s="237"/>
      <c r="M118" s="237"/>
      <c r="N118" s="237"/>
      <c r="O118" s="237"/>
      <c r="P118"/>
    </row>
    <row r="119" spans="1:16" hidden="1" x14ac:dyDescent="0.25">
      <c r="A119" s="313">
        <v>321</v>
      </c>
      <c r="B119" s="314"/>
      <c r="C119" s="315"/>
      <c r="D119" s="66" t="s">
        <v>39</v>
      </c>
      <c r="E119" s="63">
        <f>E121</f>
        <v>92.28</v>
      </c>
      <c r="F119" s="206">
        <f>F120+F121</f>
        <v>430.23</v>
      </c>
      <c r="G119" s="63">
        <f>SUM(G120:G122)</f>
        <v>1200</v>
      </c>
      <c r="H119" s="63">
        <f>SUM(H120:H122)</f>
        <v>1200</v>
      </c>
      <c r="I119" s="63">
        <f>SUM(I120:I122)</f>
        <v>1200</v>
      </c>
      <c r="J119" s="236"/>
      <c r="K119" s="237"/>
      <c r="L119" s="237"/>
      <c r="M119" s="237"/>
      <c r="N119" s="237"/>
      <c r="O119" s="237"/>
      <c r="P119"/>
    </row>
    <row r="120" spans="1:16" hidden="1" x14ac:dyDescent="0.25">
      <c r="A120" s="319">
        <v>3211</v>
      </c>
      <c r="B120" s="320"/>
      <c r="C120" s="321"/>
      <c r="D120" s="66" t="s">
        <v>40</v>
      </c>
      <c r="E120" s="63">
        <v>0</v>
      </c>
      <c r="F120" s="206">
        <v>41.6</v>
      </c>
      <c r="G120" s="63">
        <v>100</v>
      </c>
      <c r="H120" s="63">
        <v>100</v>
      </c>
      <c r="I120" s="63">
        <v>100</v>
      </c>
      <c r="J120" s="236"/>
      <c r="K120" s="237"/>
      <c r="L120" s="237"/>
      <c r="M120" s="237"/>
      <c r="N120" s="237"/>
      <c r="O120" s="237"/>
      <c r="P120"/>
    </row>
    <row r="121" spans="1:16" ht="25.5" hidden="1" x14ac:dyDescent="0.25">
      <c r="A121" s="319">
        <v>3212</v>
      </c>
      <c r="B121" s="320"/>
      <c r="C121" s="321"/>
      <c r="D121" s="66" t="s">
        <v>41</v>
      </c>
      <c r="E121" s="63">
        <v>92.28</v>
      </c>
      <c r="F121" s="206">
        <v>388.63</v>
      </c>
      <c r="G121" s="63">
        <v>940</v>
      </c>
      <c r="H121" s="63">
        <v>940</v>
      </c>
      <c r="I121" s="63">
        <v>940</v>
      </c>
      <c r="J121" s="236"/>
      <c r="K121" s="237"/>
      <c r="L121" s="237"/>
      <c r="M121" s="237"/>
      <c r="N121" s="237"/>
      <c r="O121" s="237"/>
      <c r="P121"/>
    </row>
    <row r="122" spans="1:16" ht="36.75" hidden="1" customHeight="1" x14ac:dyDescent="0.25">
      <c r="A122" s="319">
        <v>3213</v>
      </c>
      <c r="B122" s="320"/>
      <c r="C122" s="321"/>
      <c r="D122" s="124" t="s">
        <v>42</v>
      </c>
      <c r="E122" s="63">
        <v>0</v>
      </c>
      <c r="F122" s="63">
        <v>0</v>
      </c>
      <c r="G122" s="63">
        <v>160</v>
      </c>
      <c r="H122" s="63">
        <v>160</v>
      </c>
      <c r="I122" s="63">
        <v>160</v>
      </c>
      <c r="J122" s="236"/>
      <c r="K122" s="237"/>
      <c r="L122" s="237"/>
      <c r="M122" s="237"/>
      <c r="N122" s="237"/>
      <c r="O122" s="237"/>
      <c r="P122"/>
    </row>
    <row r="123" spans="1:16" ht="23.25" hidden="1" customHeight="1" x14ac:dyDescent="0.25">
      <c r="A123" s="313">
        <v>323</v>
      </c>
      <c r="B123" s="314"/>
      <c r="C123" s="315"/>
      <c r="D123" s="124" t="s">
        <v>49</v>
      </c>
      <c r="E123" s="63">
        <v>0</v>
      </c>
      <c r="F123" s="63">
        <v>0</v>
      </c>
      <c r="G123" s="63">
        <f>G124</f>
        <v>160</v>
      </c>
      <c r="H123" s="63">
        <f>H124</f>
        <v>160</v>
      </c>
      <c r="I123" s="63">
        <f>I124</f>
        <v>160</v>
      </c>
      <c r="J123" s="236"/>
      <c r="K123" s="237"/>
      <c r="L123" s="237"/>
      <c r="M123" s="237"/>
      <c r="N123" s="237"/>
      <c r="O123" s="237"/>
      <c r="P123"/>
    </row>
    <row r="124" spans="1:16" ht="31.5" hidden="1" customHeight="1" x14ac:dyDescent="0.25">
      <c r="A124" s="319">
        <v>3236</v>
      </c>
      <c r="B124" s="320"/>
      <c r="C124" s="321"/>
      <c r="D124" s="124" t="s">
        <v>54</v>
      </c>
      <c r="E124" s="63">
        <v>0</v>
      </c>
      <c r="F124" s="63">
        <v>0</v>
      </c>
      <c r="G124" s="63">
        <v>160</v>
      </c>
      <c r="H124" s="63">
        <v>160</v>
      </c>
      <c r="I124" s="63">
        <v>160</v>
      </c>
      <c r="J124" s="236"/>
      <c r="K124" s="237"/>
      <c r="L124" s="237"/>
      <c r="M124" s="237"/>
      <c r="N124" s="237"/>
      <c r="O124" s="237"/>
      <c r="P124"/>
    </row>
    <row r="125" spans="1:16" ht="29.25" hidden="1" customHeight="1" x14ac:dyDescent="0.25">
      <c r="A125" s="325" t="s">
        <v>270</v>
      </c>
      <c r="B125" s="326"/>
      <c r="C125" s="327"/>
      <c r="D125" s="27" t="s">
        <v>269</v>
      </c>
      <c r="E125" s="119">
        <v>0</v>
      </c>
      <c r="F125" s="211">
        <f>F126</f>
        <v>33007.620000000003</v>
      </c>
      <c r="G125" s="119">
        <f>G126</f>
        <v>67360</v>
      </c>
      <c r="H125" s="119">
        <f>H126</f>
        <v>67360</v>
      </c>
      <c r="I125" s="119">
        <f>I126</f>
        <v>67360</v>
      </c>
      <c r="J125" s="263">
        <v>980</v>
      </c>
      <c r="K125" s="222">
        <f>E125</f>
        <v>0</v>
      </c>
      <c r="L125" s="222">
        <f t="shared" ref="L125:O125" si="30">F125</f>
        <v>33007.620000000003</v>
      </c>
      <c r="M125" s="222">
        <f t="shared" si="30"/>
        <v>67360</v>
      </c>
      <c r="N125" s="222">
        <f t="shared" si="30"/>
        <v>67360</v>
      </c>
      <c r="O125" s="222">
        <f t="shared" si="30"/>
        <v>67360</v>
      </c>
      <c r="P125"/>
    </row>
    <row r="126" spans="1:16" ht="22.5" hidden="1" customHeight="1" x14ac:dyDescent="0.25">
      <c r="A126" s="313">
        <v>3</v>
      </c>
      <c r="B126" s="314"/>
      <c r="C126" s="315"/>
      <c r="D126" s="112" t="s">
        <v>18</v>
      </c>
      <c r="E126" s="63">
        <v>0</v>
      </c>
      <c r="F126" s="197">
        <f>F127+F134</f>
        <v>33007.620000000003</v>
      </c>
      <c r="G126" s="45">
        <f>G127+G134</f>
        <v>67360</v>
      </c>
      <c r="H126" s="45">
        <f>H127+H134</f>
        <v>67360</v>
      </c>
      <c r="I126" s="45">
        <f>I127+I134</f>
        <v>67360</v>
      </c>
      <c r="J126" s="236"/>
      <c r="K126" s="237"/>
      <c r="L126" s="237"/>
      <c r="M126" s="237"/>
      <c r="N126" s="237"/>
      <c r="O126" s="237"/>
      <c r="P126"/>
    </row>
    <row r="127" spans="1:16" ht="21" hidden="1" customHeight="1" x14ac:dyDescent="0.25">
      <c r="A127" s="316">
        <v>31</v>
      </c>
      <c r="B127" s="317"/>
      <c r="C127" s="318"/>
      <c r="D127" s="26" t="s">
        <v>19</v>
      </c>
      <c r="E127" s="120">
        <v>0</v>
      </c>
      <c r="F127" s="230">
        <f>F128+F130+F132</f>
        <v>31783.13</v>
      </c>
      <c r="G127" s="47">
        <f>G128+G130+G132</f>
        <v>64100</v>
      </c>
      <c r="H127" s="47">
        <f>H128+H130+H132</f>
        <v>64100</v>
      </c>
      <c r="I127" s="47">
        <f>I128+I130+I132</f>
        <v>64100</v>
      </c>
      <c r="J127" s="236"/>
      <c r="K127" s="237"/>
      <c r="L127" s="237"/>
      <c r="M127" s="237"/>
      <c r="N127" s="237"/>
      <c r="O127" s="237"/>
      <c r="P127"/>
    </row>
    <row r="128" spans="1:16" hidden="1" x14ac:dyDescent="0.25">
      <c r="A128" s="313">
        <v>311</v>
      </c>
      <c r="B128" s="314"/>
      <c r="C128" s="315"/>
      <c r="D128" s="112" t="s">
        <v>131</v>
      </c>
      <c r="E128" s="63">
        <v>0</v>
      </c>
      <c r="F128" s="197">
        <f>F129</f>
        <v>26265.32</v>
      </c>
      <c r="G128" s="45">
        <f>G129</f>
        <v>52090</v>
      </c>
      <c r="H128" s="45">
        <f>H129</f>
        <v>52090</v>
      </c>
      <c r="I128" s="45">
        <f>I129</f>
        <v>52090</v>
      </c>
      <c r="J128" s="236"/>
      <c r="K128" s="237"/>
      <c r="L128" s="237"/>
      <c r="M128" s="237"/>
      <c r="N128" s="237"/>
      <c r="O128" s="237"/>
      <c r="P128"/>
    </row>
    <row r="129" spans="1:16" hidden="1" x14ac:dyDescent="0.25">
      <c r="A129" s="319">
        <v>3111</v>
      </c>
      <c r="B129" s="320"/>
      <c r="C129" s="321"/>
      <c r="D129" s="112" t="s">
        <v>75</v>
      </c>
      <c r="E129" s="63">
        <v>0</v>
      </c>
      <c r="F129" s="197">
        <v>26265.32</v>
      </c>
      <c r="G129" s="45">
        <v>52090</v>
      </c>
      <c r="H129" s="45">
        <v>52090</v>
      </c>
      <c r="I129" s="45">
        <v>52090</v>
      </c>
      <c r="J129" s="236"/>
      <c r="K129" s="237"/>
      <c r="L129" s="237"/>
      <c r="M129" s="237"/>
      <c r="N129" s="237"/>
      <c r="O129" s="237"/>
      <c r="P129"/>
    </row>
    <row r="130" spans="1:16" hidden="1" x14ac:dyDescent="0.25">
      <c r="A130" s="313">
        <v>312</v>
      </c>
      <c r="B130" s="314"/>
      <c r="C130" s="315"/>
      <c r="D130" s="112" t="s">
        <v>76</v>
      </c>
      <c r="E130" s="63">
        <v>0</v>
      </c>
      <c r="F130" s="197">
        <f>F131</f>
        <v>1184</v>
      </c>
      <c r="G130" s="45">
        <f>G131</f>
        <v>3400</v>
      </c>
      <c r="H130" s="45">
        <f>H131</f>
        <v>3400</v>
      </c>
      <c r="I130" s="45">
        <f>I131</f>
        <v>3400</v>
      </c>
      <c r="J130" s="236"/>
      <c r="K130" s="237"/>
      <c r="L130" s="237"/>
      <c r="M130" s="237"/>
      <c r="N130" s="237"/>
      <c r="O130" s="237"/>
      <c r="P130"/>
    </row>
    <row r="131" spans="1:16" hidden="1" x14ac:dyDescent="0.25">
      <c r="A131" s="319">
        <v>3121</v>
      </c>
      <c r="B131" s="320"/>
      <c r="C131" s="321"/>
      <c r="D131" s="112" t="s">
        <v>76</v>
      </c>
      <c r="E131" s="63">
        <v>0</v>
      </c>
      <c r="F131" s="197">
        <v>1184</v>
      </c>
      <c r="G131" s="45">
        <v>3400</v>
      </c>
      <c r="H131" s="45">
        <v>3400</v>
      </c>
      <c r="I131" s="45">
        <v>3400</v>
      </c>
      <c r="J131" s="236"/>
      <c r="K131" s="237"/>
      <c r="L131" s="237"/>
      <c r="M131" s="237"/>
      <c r="N131" s="237"/>
      <c r="O131" s="237"/>
      <c r="P131"/>
    </row>
    <row r="132" spans="1:16" hidden="1" x14ac:dyDescent="0.25">
      <c r="A132" s="313">
        <v>313</v>
      </c>
      <c r="B132" s="314"/>
      <c r="C132" s="315"/>
      <c r="D132" s="112" t="s">
        <v>132</v>
      </c>
      <c r="E132" s="63">
        <v>0</v>
      </c>
      <c r="F132" s="197">
        <f>F133</f>
        <v>4333.8100000000004</v>
      </c>
      <c r="G132" s="45">
        <f>G133</f>
        <v>8610</v>
      </c>
      <c r="H132" s="45">
        <f>H133</f>
        <v>8610</v>
      </c>
      <c r="I132" s="45">
        <f>I133</f>
        <v>8610</v>
      </c>
      <c r="J132" s="236"/>
      <c r="K132" s="237"/>
      <c r="L132" s="237"/>
      <c r="M132" s="237"/>
      <c r="N132" s="237"/>
      <c r="O132" s="237"/>
      <c r="P132"/>
    </row>
    <row r="133" spans="1:16" ht="25.5" hidden="1" x14ac:dyDescent="0.25">
      <c r="A133" s="319">
        <v>3132</v>
      </c>
      <c r="B133" s="320"/>
      <c r="C133" s="321"/>
      <c r="D133" s="112" t="s">
        <v>77</v>
      </c>
      <c r="E133" s="63">
        <v>0</v>
      </c>
      <c r="F133" s="197">
        <v>4333.8100000000004</v>
      </c>
      <c r="G133" s="45">
        <v>8610</v>
      </c>
      <c r="H133" s="45">
        <v>8610</v>
      </c>
      <c r="I133" s="45">
        <v>8610</v>
      </c>
      <c r="J133" s="236"/>
      <c r="K133" s="237"/>
      <c r="L133" s="237"/>
      <c r="M133" s="237"/>
      <c r="N133" s="237"/>
      <c r="O133" s="237"/>
      <c r="P133"/>
    </row>
    <row r="134" spans="1:16" ht="19.5" hidden="1" customHeight="1" x14ac:dyDescent="0.25">
      <c r="A134" s="316">
        <v>32</v>
      </c>
      <c r="B134" s="317"/>
      <c r="C134" s="318"/>
      <c r="D134" s="26" t="s">
        <v>28</v>
      </c>
      <c r="E134" s="120">
        <v>0</v>
      </c>
      <c r="F134" s="231">
        <f>F135</f>
        <v>1224.49</v>
      </c>
      <c r="G134" s="120">
        <f>G135+G139</f>
        <v>3260</v>
      </c>
      <c r="H134" s="120">
        <f>H135+H139</f>
        <v>3260</v>
      </c>
      <c r="I134" s="120">
        <f>I135+I139</f>
        <v>3260</v>
      </c>
      <c r="J134" s="236"/>
      <c r="K134" s="237"/>
      <c r="L134" s="237"/>
      <c r="M134" s="237"/>
      <c r="N134" s="237"/>
      <c r="O134" s="237"/>
      <c r="P134"/>
    </row>
    <row r="135" spans="1:16" hidden="1" x14ac:dyDescent="0.25">
      <c r="A135" s="313">
        <v>321</v>
      </c>
      <c r="B135" s="314"/>
      <c r="C135" s="315"/>
      <c r="D135" s="112" t="s">
        <v>39</v>
      </c>
      <c r="E135" s="63">
        <v>0</v>
      </c>
      <c r="F135" s="206">
        <f>SUM(F136:F137)</f>
        <v>1224.49</v>
      </c>
      <c r="G135" s="63">
        <f>SUM(G136:G138)</f>
        <v>2880</v>
      </c>
      <c r="H135" s="63">
        <f>SUM(H136:H138)</f>
        <v>2880</v>
      </c>
      <c r="I135" s="63">
        <f>SUM(I136:I138)</f>
        <v>2880</v>
      </c>
      <c r="J135" s="236"/>
      <c r="K135" s="237"/>
      <c r="L135" s="237"/>
      <c r="M135" s="237"/>
      <c r="N135" s="237"/>
      <c r="O135" s="237"/>
      <c r="P135"/>
    </row>
    <row r="136" spans="1:16" hidden="1" x14ac:dyDescent="0.25">
      <c r="A136" s="319">
        <v>3211</v>
      </c>
      <c r="B136" s="320"/>
      <c r="C136" s="321"/>
      <c r="D136" s="112" t="s">
        <v>40</v>
      </c>
      <c r="E136" s="63">
        <v>0</v>
      </c>
      <c r="F136" s="206">
        <v>118.4</v>
      </c>
      <c r="G136" s="63">
        <v>230</v>
      </c>
      <c r="H136" s="63">
        <v>230</v>
      </c>
      <c r="I136" s="63">
        <v>230</v>
      </c>
      <c r="J136" s="236"/>
      <c r="K136" s="237"/>
      <c r="L136" s="237"/>
      <c r="M136" s="237"/>
      <c r="N136" s="237"/>
      <c r="O136" s="237"/>
      <c r="P136"/>
    </row>
    <row r="137" spans="1:16" ht="25.5" hidden="1" x14ac:dyDescent="0.25">
      <c r="A137" s="319">
        <v>3212</v>
      </c>
      <c r="B137" s="320"/>
      <c r="C137" s="321"/>
      <c r="D137" s="112" t="s">
        <v>41</v>
      </c>
      <c r="E137" s="63">
        <v>0</v>
      </c>
      <c r="F137" s="206">
        <v>1106.0899999999999</v>
      </c>
      <c r="G137" s="63">
        <v>2270</v>
      </c>
      <c r="H137" s="63">
        <v>2270</v>
      </c>
      <c r="I137" s="63">
        <v>2270</v>
      </c>
      <c r="J137" s="236"/>
      <c r="K137" s="237"/>
      <c r="L137" s="237"/>
      <c r="M137" s="237"/>
      <c r="N137" s="237"/>
      <c r="O137" s="237"/>
      <c r="P137"/>
    </row>
    <row r="138" spans="1:16" ht="30" hidden="1" customHeight="1" x14ac:dyDescent="0.25">
      <c r="A138" s="319">
        <v>3213</v>
      </c>
      <c r="B138" s="320"/>
      <c r="C138" s="321"/>
      <c r="D138" s="124" t="s">
        <v>42</v>
      </c>
      <c r="E138" s="63">
        <v>0</v>
      </c>
      <c r="F138" s="206">
        <v>0</v>
      </c>
      <c r="G138" s="63">
        <v>380</v>
      </c>
      <c r="H138" s="63">
        <v>380</v>
      </c>
      <c r="I138" s="63">
        <v>380</v>
      </c>
      <c r="J138" s="236"/>
      <c r="K138" s="237"/>
      <c r="L138" s="237"/>
      <c r="M138" s="237"/>
      <c r="N138" s="237"/>
      <c r="O138" s="237"/>
      <c r="P138"/>
    </row>
    <row r="139" spans="1:16" ht="21" hidden="1" customHeight="1" x14ac:dyDescent="0.25">
      <c r="A139" s="313">
        <v>323</v>
      </c>
      <c r="B139" s="314"/>
      <c r="C139" s="315"/>
      <c r="D139" s="124" t="s">
        <v>49</v>
      </c>
      <c r="E139" s="63">
        <v>0</v>
      </c>
      <c r="F139" s="206">
        <v>0</v>
      </c>
      <c r="G139" s="63">
        <f>G140</f>
        <v>380</v>
      </c>
      <c r="H139" s="63">
        <f>H140</f>
        <v>380</v>
      </c>
      <c r="I139" s="63">
        <f>I140</f>
        <v>380</v>
      </c>
      <c r="J139" s="236"/>
      <c r="K139" s="237"/>
      <c r="L139" s="237"/>
      <c r="M139" s="237"/>
      <c r="N139" s="237"/>
      <c r="O139" s="237"/>
      <c r="P139"/>
    </row>
    <row r="140" spans="1:16" ht="25.5" hidden="1" customHeight="1" x14ac:dyDescent="0.25">
      <c r="A140" s="319">
        <v>3236</v>
      </c>
      <c r="B140" s="320"/>
      <c r="C140" s="321"/>
      <c r="D140" s="124" t="s">
        <v>54</v>
      </c>
      <c r="E140" s="63">
        <v>0</v>
      </c>
      <c r="F140" s="206">
        <v>0</v>
      </c>
      <c r="G140" s="63">
        <v>380</v>
      </c>
      <c r="H140" s="63">
        <v>380</v>
      </c>
      <c r="I140" s="63">
        <v>380</v>
      </c>
      <c r="J140" s="236"/>
      <c r="K140" s="237"/>
      <c r="L140" s="237"/>
      <c r="M140" s="237"/>
      <c r="N140" s="237"/>
      <c r="O140" s="237"/>
      <c r="P140"/>
    </row>
    <row r="141" spans="1:16" ht="40.5" hidden="1" customHeight="1" x14ac:dyDescent="0.25">
      <c r="A141" s="325" t="s">
        <v>271</v>
      </c>
      <c r="B141" s="326"/>
      <c r="C141" s="327"/>
      <c r="D141" s="27" t="s">
        <v>272</v>
      </c>
      <c r="E141" s="119">
        <v>0</v>
      </c>
      <c r="F141" s="119">
        <v>0</v>
      </c>
      <c r="G141" s="119">
        <f>G142</f>
        <v>11900</v>
      </c>
      <c r="H141" s="119">
        <f>H142</f>
        <v>11900</v>
      </c>
      <c r="I141" s="119">
        <f>I142</f>
        <v>11900</v>
      </c>
      <c r="J141" s="258">
        <v>980</v>
      </c>
      <c r="K141" s="222">
        <f>E141</f>
        <v>0</v>
      </c>
      <c r="L141" s="222">
        <f t="shared" ref="L141:O141" si="31">F141</f>
        <v>0</v>
      </c>
      <c r="M141" s="222">
        <f t="shared" si="31"/>
        <v>11900</v>
      </c>
      <c r="N141" s="222">
        <f t="shared" si="31"/>
        <v>11900</v>
      </c>
      <c r="O141" s="222">
        <f t="shared" si="31"/>
        <v>11900</v>
      </c>
      <c r="P141"/>
    </row>
    <row r="142" spans="1:16" ht="25.5" hidden="1" customHeight="1" x14ac:dyDescent="0.25">
      <c r="A142" s="313">
        <v>3</v>
      </c>
      <c r="B142" s="314"/>
      <c r="C142" s="315"/>
      <c r="D142" s="124" t="s">
        <v>18</v>
      </c>
      <c r="E142" s="63">
        <v>0</v>
      </c>
      <c r="F142" s="63">
        <v>0</v>
      </c>
      <c r="G142" s="63">
        <f>G143+G150</f>
        <v>11900</v>
      </c>
      <c r="H142" s="63">
        <f>H143+H150</f>
        <v>11900</v>
      </c>
      <c r="I142" s="63">
        <f>I143+I150</f>
        <v>11900</v>
      </c>
      <c r="J142" s="236"/>
      <c r="K142" s="237"/>
      <c r="L142" s="237"/>
      <c r="M142" s="237"/>
      <c r="N142" s="237"/>
      <c r="O142" s="237"/>
      <c r="P142"/>
    </row>
    <row r="143" spans="1:16" ht="25.5" hidden="1" customHeight="1" x14ac:dyDescent="0.25">
      <c r="A143" s="316">
        <v>31</v>
      </c>
      <c r="B143" s="317"/>
      <c r="C143" s="318"/>
      <c r="D143" s="26" t="s">
        <v>19</v>
      </c>
      <c r="E143" s="120">
        <v>0</v>
      </c>
      <c r="F143" s="120">
        <v>0</v>
      </c>
      <c r="G143" s="120">
        <f>G144+G146+G148</f>
        <v>11320</v>
      </c>
      <c r="H143" s="120">
        <f>H144+H146+H148</f>
        <v>11320</v>
      </c>
      <c r="I143" s="120">
        <f>I144+I146+I148</f>
        <v>11320</v>
      </c>
      <c r="J143" s="236"/>
      <c r="K143" s="237"/>
      <c r="L143" s="237"/>
      <c r="M143" s="237"/>
      <c r="N143" s="237"/>
      <c r="O143" s="237"/>
      <c r="P143"/>
    </row>
    <row r="144" spans="1:16" ht="25.5" hidden="1" customHeight="1" x14ac:dyDescent="0.25">
      <c r="A144" s="313">
        <v>311</v>
      </c>
      <c r="B144" s="314"/>
      <c r="C144" s="315"/>
      <c r="D144" s="124" t="s">
        <v>131</v>
      </c>
      <c r="E144" s="63">
        <v>0</v>
      </c>
      <c r="F144" s="63">
        <v>0</v>
      </c>
      <c r="G144" s="63">
        <f>G145</f>
        <v>9200</v>
      </c>
      <c r="H144" s="63">
        <f>H145</f>
        <v>9200</v>
      </c>
      <c r="I144" s="63">
        <f>I145</f>
        <v>9200</v>
      </c>
      <c r="J144" s="236"/>
      <c r="K144" s="237"/>
      <c r="L144" s="237"/>
      <c r="M144" s="237"/>
      <c r="N144" s="237"/>
      <c r="O144" s="237"/>
      <c r="P144"/>
    </row>
    <row r="145" spans="1:16" ht="25.5" hidden="1" customHeight="1" x14ac:dyDescent="0.25">
      <c r="A145" s="319">
        <v>3111</v>
      </c>
      <c r="B145" s="320"/>
      <c r="C145" s="321"/>
      <c r="D145" s="124" t="s">
        <v>75</v>
      </c>
      <c r="E145" s="63">
        <v>0</v>
      </c>
      <c r="F145" s="63">
        <v>0</v>
      </c>
      <c r="G145" s="63">
        <v>9200</v>
      </c>
      <c r="H145" s="63">
        <v>9200</v>
      </c>
      <c r="I145" s="63">
        <v>9200</v>
      </c>
      <c r="J145" s="236"/>
      <c r="K145" s="237"/>
      <c r="L145" s="237"/>
      <c r="M145" s="237"/>
      <c r="N145" s="237"/>
      <c r="O145" s="237"/>
      <c r="P145"/>
    </row>
    <row r="146" spans="1:16" ht="25.5" hidden="1" customHeight="1" x14ac:dyDescent="0.25">
      <c r="A146" s="313">
        <v>312</v>
      </c>
      <c r="B146" s="314"/>
      <c r="C146" s="315"/>
      <c r="D146" s="124" t="s">
        <v>76</v>
      </c>
      <c r="E146" s="63">
        <v>0</v>
      </c>
      <c r="F146" s="63">
        <v>0</v>
      </c>
      <c r="G146" s="63">
        <f>G147</f>
        <v>600</v>
      </c>
      <c r="H146" s="63">
        <f>H147</f>
        <v>600</v>
      </c>
      <c r="I146" s="63">
        <f>I147</f>
        <v>600</v>
      </c>
      <c r="J146" s="236"/>
      <c r="K146" s="237"/>
      <c r="L146" s="237"/>
      <c r="M146" s="237"/>
      <c r="N146" s="237"/>
      <c r="O146" s="237"/>
      <c r="P146"/>
    </row>
    <row r="147" spans="1:16" ht="25.5" hidden="1" customHeight="1" x14ac:dyDescent="0.25">
      <c r="A147" s="319">
        <v>3121</v>
      </c>
      <c r="B147" s="320"/>
      <c r="C147" s="321"/>
      <c r="D147" s="124" t="s">
        <v>76</v>
      </c>
      <c r="E147" s="63">
        <v>0</v>
      </c>
      <c r="F147" s="63">
        <v>0</v>
      </c>
      <c r="G147" s="63">
        <v>600</v>
      </c>
      <c r="H147" s="63">
        <v>600</v>
      </c>
      <c r="I147" s="63">
        <v>600</v>
      </c>
      <c r="J147" s="236"/>
      <c r="K147" s="237"/>
      <c r="L147" s="237"/>
      <c r="M147" s="237"/>
      <c r="N147" s="237"/>
      <c r="O147" s="237"/>
      <c r="P147"/>
    </row>
    <row r="148" spans="1:16" ht="25.5" hidden="1" customHeight="1" x14ac:dyDescent="0.25">
      <c r="A148" s="313">
        <v>313</v>
      </c>
      <c r="B148" s="314"/>
      <c r="C148" s="315"/>
      <c r="D148" s="124" t="s">
        <v>132</v>
      </c>
      <c r="E148" s="63">
        <v>0</v>
      </c>
      <c r="F148" s="63">
        <v>0</v>
      </c>
      <c r="G148" s="63">
        <f>G149</f>
        <v>1520</v>
      </c>
      <c r="H148" s="63">
        <f>H149</f>
        <v>1520</v>
      </c>
      <c r="I148" s="63">
        <f>I149</f>
        <v>1520</v>
      </c>
      <c r="J148" s="236"/>
      <c r="K148" s="237"/>
      <c r="L148" s="237"/>
      <c r="M148" s="237"/>
      <c r="N148" s="237"/>
      <c r="O148" s="237"/>
      <c r="P148"/>
    </row>
    <row r="149" spans="1:16" ht="25.5" hidden="1" customHeight="1" x14ac:dyDescent="0.25">
      <c r="A149" s="319">
        <v>3132</v>
      </c>
      <c r="B149" s="320"/>
      <c r="C149" s="321"/>
      <c r="D149" s="124" t="s">
        <v>77</v>
      </c>
      <c r="E149" s="63">
        <v>0</v>
      </c>
      <c r="F149" s="63">
        <v>0</v>
      </c>
      <c r="G149" s="63">
        <v>1520</v>
      </c>
      <c r="H149" s="63">
        <v>1520</v>
      </c>
      <c r="I149" s="63">
        <v>1520</v>
      </c>
      <c r="J149" s="236"/>
      <c r="K149" s="237"/>
      <c r="L149" s="237"/>
      <c r="M149" s="237"/>
      <c r="N149" s="237"/>
      <c r="O149" s="237"/>
      <c r="P149"/>
    </row>
    <row r="150" spans="1:16" ht="25.5" hidden="1" customHeight="1" x14ac:dyDescent="0.25">
      <c r="A150" s="316">
        <v>32</v>
      </c>
      <c r="B150" s="317"/>
      <c r="C150" s="318"/>
      <c r="D150" s="26" t="s">
        <v>28</v>
      </c>
      <c r="E150" s="120">
        <v>0</v>
      </c>
      <c r="F150" s="120">
        <v>0</v>
      </c>
      <c r="G150" s="120">
        <f>G151+G155</f>
        <v>580</v>
      </c>
      <c r="H150" s="120">
        <f>H151+H155</f>
        <v>580</v>
      </c>
      <c r="I150" s="120">
        <f>I151+I155</f>
        <v>580</v>
      </c>
      <c r="J150" s="236"/>
      <c r="K150" s="237"/>
      <c r="L150" s="237"/>
      <c r="M150" s="237"/>
      <c r="N150" s="237"/>
      <c r="O150" s="237"/>
      <c r="P150"/>
    </row>
    <row r="151" spans="1:16" ht="25.5" hidden="1" customHeight="1" x14ac:dyDescent="0.25">
      <c r="A151" s="313">
        <v>321</v>
      </c>
      <c r="B151" s="314"/>
      <c r="C151" s="315"/>
      <c r="D151" s="124" t="s">
        <v>39</v>
      </c>
      <c r="E151" s="63">
        <v>0</v>
      </c>
      <c r="F151" s="63">
        <v>0</v>
      </c>
      <c r="G151" s="63">
        <f>SUM(G152:G154)</f>
        <v>510</v>
      </c>
      <c r="H151" s="63">
        <f>SUM(H152:H154)</f>
        <v>510</v>
      </c>
      <c r="I151" s="63">
        <f>SUM(I152:I154)</f>
        <v>510</v>
      </c>
      <c r="J151" s="236"/>
      <c r="K151" s="237"/>
      <c r="L151" s="237"/>
      <c r="M151" s="237"/>
      <c r="N151" s="237"/>
      <c r="O151" s="237"/>
      <c r="P151"/>
    </row>
    <row r="152" spans="1:16" ht="25.5" hidden="1" customHeight="1" x14ac:dyDescent="0.25">
      <c r="A152" s="319">
        <v>3211</v>
      </c>
      <c r="B152" s="320"/>
      <c r="C152" s="321"/>
      <c r="D152" s="124" t="s">
        <v>40</v>
      </c>
      <c r="E152" s="63">
        <v>0</v>
      </c>
      <c r="F152" s="63">
        <v>0</v>
      </c>
      <c r="G152" s="63">
        <v>40</v>
      </c>
      <c r="H152" s="63">
        <v>40</v>
      </c>
      <c r="I152" s="63">
        <v>40</v>
      </c>
      <c r="J152" s="236"/>
      <c r="K152" s="237"/>
      <c r="L152" s="237"/>
      <c r="M152" s="237"/>
      <c r="N152" s="237"/>
      <c r="O152" s="237"/>
      <c r="P152"/>
    </row>
    <row r="153" spans="1:16" ht="25.5" hidden="1" customHeight="1" x14ac:dyDescent="0.25">
      <c r="A153" s="319">
        <v>3212</v>
      </c>
      <c r="B153" s="320"/>
      <c r="C153" s="321"/>
      <c r="D153" s="124" t="s">
        <v>41</v>
      </c>
      <c r="E153" s="63">
        <v>0</v>
      </c>
      <c r="F153" s="63">
        <v>0</v>
      </c>
      <c r="G153" s="63">
        <v>400</v>
      </c>
      <c r="H153" s="63">
        <v>400</v>
      </c>
      <c r="I153" s="63">
        <v>400</v>
      </c>
      <c r="J153" s="236"/>
      <c r="K153" s="237"/>
      <c r="L153" s="237"/>
      <c r="M153" s="237"/>
      <c r="N153" s="237"/>
      <c r="O153" s="237"/>
      <c r="P153"/>
    </row>
    <row r="154" spans="1:16" ht="25.5" hidden="1" customHeight="1" x14ac:dyDescent="0.25">
      <c r="A154" s="319">
        <v>3213</v>
      </c>
      <c r="B154" s="320"/>
      <c r="C154" s="321"/>
      <c r="D154" s="124" t="s">
        <v>42</v>
      </c>
      <c r="E154" s="63">
        <v>0</v>
      </c>
      <c r="F154" s="63">
        <v>0</v>
      </c>
      <c r="G154" s="63">
        <v>70</v>
      </c>
      <c r="H154" s="63">
        <v>70</v>
      </c>
      <c r="I154" s="63">
        <v>70</v>
      </c>
      <c r="J154" s="236"/>
      <c r="K154" s="237"/>
      <c r="L154" s="237"/>
      <c r="M154" s="237"/>
      <c r="N154" s="237"/>
      <c r="O154" s="237"/>
      <c r="P154"/>
    </row>
    <row r="155" spans="1:16" ht="25.5" hidden="1" customHeight="1" x14ac:dyDescent="0.25">
      <c r="A155" s="313">
        <v>323</v>
      </c>
      <c r="B155" s="314"/>
      <c r="C155" s="315"/>
      <c r="D155" s="124" t="s">
        <v>49</v>
      </c>
      <c r="E155" s="63">
        <v>0</v>
      </c>
      <c r="F155" s="63">
        <v>0</v>
      </c>
      <c r="G155" s="63">
        <f>G156</f>
        <v>70</v>
      </c>
      <c r="H155" s="63">
        <f>H156</f>
        <v>70</v>
      </c>
      <c r="I155" s="63">
        <f>I156</f>
        <v>70</v>
      </c>
      <c r="J155" s="236"/>
      <c r="K155" s="237"/>
      <c r="L155" s="237"/>
      <c r="M155" s="237"/>
      <c r="N155" s="237"/>
      <c r="O155" s="237"/>
      <c r="P155"/>
    </row>
    <row r="156" spans="1:16" ht="25.5" hidden="1" customHeight="1" x14ac:dyDescent="0.25">
      <c r="A156" s="319">
        <v>3236</v>
      </c>
      <c r="B156" s="320"/>
      <c r="C156" s="321"/>
      <c r="D156" s="124" t="s">
        <v>54</v>
      </c>
      <c r="E156" s="63">
        <v>0</v>
      </c>
      <c r="F156" s="63">
        <v>0</v>
      </c>
      <c r="G156" s="63">
        <v>70</v>
      </c>
      <c r="H156" s="63">
        <v>70</v>
      </c>
      <c r="I156" s="63">
        <v>70</v>
      </c>
      <c r="J156" s="236"/>
      <c r="K156" s="237"/>
      <c r="L156" s="237"/>
      <c r="M156" s="237"/>
      <c r="N156" s="237"/>
      <c r="O156" s="237"/>
      <c r="P156"/>
    </row>
    <row r="157" spans="1:16" ht="40.5" hidden="1" customHeight="1" x14ac:dyDescent="0.25">
      <c r="A157" s="346" t="s">
        <v>291</v>
      </c>
      <c r="B157" s="347"/>
      <c r="C157" s="348"/>
      <c r="D157" s="123" t="s">
        <v>292</v>
      </c>
      <c r="E157" s="118">
        <v>0</v>
      </c>
      <c r="F157" s="118">
        <f>F158</f>
        <v>4700</v>
      </c>
      <c r="G157" s="63">
        <v>0</v>
      </c>
      <c r="H157" s="63">
        <v>0</v>
      </c>
      <c r="I157" s="63">
        <v>0</v>
      </c>
      <c r="J157" s="236"/>
      <c r="K157" s="237"/>
      <c r="L157" s="237"/>
      <c r="M157" s="237"/>
      <c r="N157" s="237"/>
      <c r="O157" s="237"/>
      <c r="P157"/>
    </row>
    <row r="158" spans="1:16" ht="25.5" hidden="1" customHeight="1" x14ac:dyDescent="0.25">
      <c r="A158" s="325" t="s">
        <v>81</v>
      </c>
      <c r="B158" s="326"/>
      <c r="C158" s="327"/>
      <c r="D158" s="27" t="s">
        <v>74</v>
      </c>
      <c r="E158" s="119">
        <v>0</v>
      </c>
      <c r="F158" s="119">
        <f>F159</f>
        <v>4700</v>
      </c>
      <c r="G158" s="233">
        <v>0</v>
      </c>
      <c r="H158" s="233">
        <v>0</v>
      </c>
      <c r="I158" s="233">
        <v>0</v>
      </c>
      <c r="J158" s="258">
        <v>980</v>
      </c>
      <c r="K158" s="222"/>
      <c r="L158" s="222">
        <f>F158</f>
        <v>4700</v>
      </c>
      <c r="M158" s="222"/>
      <c r="N158" s="222"/>
      <c r="O158" s="222"/>
      <c r="P158"/>
    </row>
    <row r="159" spans="1:16" ht="25.5" hidden="1" customHeight="1" x14ac:dyDescent="0.25">
      <c r="A159" s="313">
        <v>3</v>
      </c>
      <c r="B159" s="314"/>
      <c r="C159" s="315"/>
      <c r="D159" s="124" t="s">
        <v>18</v>
      </c>
      <c r="E159" s="63">
        <v>0</v>
      </c>
      <c r="F159" s="63">
        <f>F160+F167</f>
        <v>4700</v>
      </c>
      <c r="G159" s="63">
        <v>0</v>
      </c>
      <c r="H159" s="63">
        <v>0</v>
      </c>
      <c r="I159" s="63">
        <v>0</v>
      </c>
      <c r="J159" s="236"/>
      <c r="K159" s="237"/>
      <c r="L159" s="237"/>
      <c r="M159" s="237"/>
      <c r="N159" s="237"/>
      <c r="O159" s="237"/>
      <c r="P159"/>
    </row>
    <row r="160" spans="1:16" ht="25.5" hidden="1" customHeight="1" x14ac:dyDescent="0.25">
      <c r="A160" s="316">
        <v>31</v>
      </c>
      <c r="B160" s="317"/>
      <c r="C160" s="318"/>
      <c r="D160" s="26" t="s">
        <v>19</v>
      </c>
      <c r="E160" s="120">
        <v>0</v>
      </c>
      <c r="F160" s="120">
        <f>F161+F163+F165</f>
        <v>4520</v>
      </c>
      <c r="G160" s="121">
        <v>0</v>
      </c>
      <c r="H160" s="121">
        <v>0</v>
      </c>
      <c r="I160" s="121">
        <v>0</v>
      </c>
      <c r="J160" s="236"/>
      <c r="K160" s="237"/>
      <c r="L160" s="237"/>
      <c r="M160" s="237"/>
      <c r="N160" s="237"/>
      <c r="O160" s="237"/>
      <c r="P160"/>
    </row>
    <row r="161" spans="1:16" ht="25.5" hidden="1" customHeight="1" x14ac:dyDescent="0.25">
      <c r="A161" s="313">
        <v>311</v>
      </c>
      <c r="B161" s="314"/>
      <c r="C161" s="315"/>
      <c r="D161" s="124" t="s">
        <v>131</v>
      </c>
      <c r="E161" s="63">
        <v>0</v>
      </c>
      <c r="F161" s="63">
        <f>F162</f>
        <v>3450</v>
      </c>
      <c r="G161" s="63">
        <v>0</v>
      </c>
      <c r="H161" s="63">
        <v>0</v>
      </c>
      <c r="I161" s="63">
        <v>0</v>
      </c>
      <c r="J161" s="236"/>
      <c r="K161" s="237"/>
      <c r="L161" s="237"/>
      <c r="M161" s="237"/>
      <c r="N161" s="237"/>
      <c r="O161" s="237"/>
      <c r="P161"/>
    </row>
    <row r="162" spans="1:16" ht="25.5" hidden="1" customHeight="1" x14ac:dyDescent="0.25">
      <c r="A162" s="319">
        <v>3111</v>
      </c>
      <c r="B162" s="320"/>
      <c r="C162" s="321"/>
      <c r="D162" s="124" t="s">
        <v>75</v>
      </c>
      <c r="E162" s="63">
        <v>0</v>
      </c>
      <c r="F162" s="63">
        <v>3450</v>
      </c>
      <c r="G162" s="63">
        <v>0</v>
      </c>
      <c r="H162" s="63">
        <v>0</v>
      </c>
      <c r="I162" s="63">
        <v>0</v>
      </c>
      <c r="J162" s="236"/>
      <c r="K162" s="237"/>
      <c r="L162" s="237"/>
      <c r="M162" s="237"/>
      <c r="N162" s="237"/>
      <c r="O162" s="237"/>
      <c r="P162"/>
    </row>
    <row r="163" spans="1:16" ht="25.5" hidden="1" customHeight="1" x14ac:dyDescent="0.25">
      <c r="A163" s="313">
        <v>312</v>
      </c>
      <c r="B163" s="314"/>
      <c r="C163" s="315"/>
      <c r="D163" s="124" t="s">
        <v>76</v>
      </c>
      <c r="E163" s="63">
        <v>0</v>
      </c>
      <c r="F163" s="63">
        <f>F164</f>
        <v>500</v>
      </c>
      <c r="G163" s="63">
        <v>0</v>
      </c>
      <c r="H163" s="63">
        <v>0</v>
      </c>
      <c r="I163" s="63">
        <v>0</v>
      </c>
      <c r="J163" s="236"/>
      <c r="K163" s="237"/>
      <c r="L163" s="237"/>
      <c r="M163" s="237"/>
      <c r="N163" s="237"/>
      <c r="O163" s="237"/>
      <c r="P163"/>
    </row>
    <row r="164" spans="1:16" ht="25.5" hidden="1" customHeight="1" x14ac:dyDescent="0.25">
      <c r="A164" s="319">
        <v>3121</v>
      </c>
      <c r="B164" s="320"/>
      <c r="C164" s="321"/>
      <c r="D164" s="124" t="s">
        <v>76</v>
      </c>
      <c r="E164" s="63">
        <v>0</v>
      </c>
      <c r="F164" s="63">
        <v>500</v>
      </c>
      <c r="G164" s="63">
        <v>0</v>
      </c>
      <c r="H164" s="63">
        <v>0</v>
      </c>
      <c r="I164" s="63">
        <v>0</v>
      </c>
      <c r="J164" s="236"/>
      <c r="K164" s="237"/>
      <c r="L164" s="237"/>
      <c r="M164" s="237"/>
      <c r="N164" s="237"/>
      <c r="O164" s="237"/>
      <c r="P164"/>
    </row>
    <row r="165" spans="1:16" ht="25.5" hidden="1" customHeight="1" x14ac:dyDescent="0.25">
      <c r="A165" s="313">
        <v>313</v>
      </c>
      <c r="B165" s="314"/>
      <c r="C165" s="315"/>
      <c r="D165" s="124" t="s">
        <v>132</v>
      </c>
      <c r="E165" s="63">
        <v>0</v>
      </c>
      <c r="F165" s="63">
        <f>F166</f>
        <v>570</v>
      </c>
      <c r="G165" s="63">
        <v>0</v>
      </c>
      <c r="H165" s="63">
        <v>0</v>
      </c>
      <c r="I165" s="63">
        <v>0</v>
      </c>
      <c r="J165" s="236"/>
      <c r="K165" s="237"/>
      <c r="L165" s="237"/>
      <c r="M165" s="237"/>
      <c r="N165" s="237"/>
      <c r="O165" s="237"/>
      <c r="P165"/>
    </row>
    <row r="166" spans="1:16" ht="25.5" hidden="1" customHeight="1" x14ac:dyDescent="0.25">
      <c r="A166" s="319">
        <v>3132</v>
      </c>
      <c r="B166" s="320"/>
      <c r="C166" s="321"/>
      <c r="D166" s="124" t="s">
        <v>77</v>
      </c>
      <c r="E166" s="63">
        <v>0</v>
      </c>
      <c r="F166" s="63">
        <v>570</v>
      </c>
      <c r="G166" s="63">
        <v>0</v>
      </c>
      <c r="H166" s="63">
        <v>0</v>
      </c>
      <c r="I166" s="63">
        <v>0</v>
      </c>
      <c r="J166" s="236"/>
      <c r="K166" s="237"/>
      <c r="L166" s="237"/>
      <c r="M166" s="237"/>
      <c r="N166" s="237"/>
      <c r="O166" s="237"/>
      <c r="P166"/>
    </row>
    <row r="167" spans="1:16" ht="25.5" hidden="1" customHeight="1" x14ac:dyDescent="0.25">
      <c r="A167" s="316">
        <v>32</v>
      </c>
      <c r="B167" s="317"/>
      <c r="C167" s="318"/>
      <c r="D167" s="26" t="s">
        <v>28</v>
      </c>
      <c r="E167" s="120">
        <v>0</v>
      </c>
      <c r="F167" s="120">
        <f>F168</f>
        <v>180</v>
      </c>
      <c r="G167" s="121">
        <v>0</v>
      </c>
      <c r="H167" s="121">
        <v>0</v>
      </c>
      <c r="I167" s="121">
        <v>0</v>
      </c>
      <c r="J167" s="236"/>
      <c r="K167" s="237"/>
      <c r="L167" s="237"/>
      <c r="M167" s="237"/>
      <c r="N167" s="237"/>
      <c r="O167" s="237"/>
      <c r="P167"/>
    </row>
    <row r="168" spans="1:16" ht="25.5" hidden="1" customHeight="1" x14ac:dyDescent="0.25">
      <c r="A168" s="313">
        <v>321</v>
      </c>
      <c r="B168" s="314"/>
      <c r="C168" s="315"/>
      <c r="D168" s="124" t="s">
        <v>39</v>
      </c>
      <c r="E168" s="63">
        <v>0</v>
      </c>
      <c r="F168" s="63">
        <f>SUM(F169:F170)</f>
        <v>180</v>
      </c>
      <c r="G168" s="63">
        <v>0</v>
      </c>
      <c r="H168" s="63">
        <v>0</v>
      </c>
      <c r="I168" s="63">
        <v>0</v>
      </c>
      <c r="J168" s="236"/>
      <c r="K168" s="237"/>
      <c r="L168" s="237"/>
      <c r="M168" s="237"/>
      <c r="N168" s="237"/>
      <c r="O168" s="237"/>
      <c r="P168"/>
    </row>
    <row r="169" spans="1:16" ht="25.5" hidden="1" customHeight="1" x14ac:dyDescent="0.25">
      <c r="A169" s="319">
        <v>3211</v>
      </c>
      <c r="B169" s="320"/>
      <c r="C169" s="321"/>
      <c r="D169" s="124" t="s">
        <v>40</v>
      </c>
      <c r="E169" s="63">
        <v>0</v>
      </c>
      <c r="F169" s="63">
        <v>30</v>
      </c>
      <c r="G169" s="63">
        <v>0</v>
      </c>
      <c r="H169" s="63">
        <v>0</v>
      </c>
      <c r="I169" s="63">
        <v>0</v>
      </c>
      <c r="J169" s="236"/>
      <c r="K169" s="237"/>
      <c r="L169" s="237"/>
      <c r="M169" s="237"/>
      <c r="N169" s="237"/>
      <c r="O169" s="237"/>
      <c r="P169"/>
    </row>
    <row r="170" spans="1:16" ht="25.5" hidden="1" customHeight="1" x14ac:dyDescent="0.25">
      <c r="A170" s="319">
        <v>3212</v>
      </c>
      <c r="B170" s="320"/>
      <c r="C170" s="321"/>
      <c r="D170" s="124" t="s">
        <v>41</v>
      </c>
      <c r="E170" s="63">
        <v>0</v>
      </c>
      <c r="F170" s="63">
        <v>150</v>
      </c>
      <c r="G170" s="63">
        <v>0</v>
      </c>
      <c r="H170" s="63">
        <v>0</v>
      </c>
      <c r="I170" s="63">
        <v>0</v>
      </c>
      <c r="J170" s="236"/>
      <c r="K170" s="237"/>
      <c r="L170" s="237"/>
      <c r="M170" s="237"/>
      <c r="N170" s="237"/>
      <c r="O170" s="237"/>
      <c r="P170"/>
    </row>
    <row r="171" spans="1:16" ht="29.25" customHeight="1" x14ac:dyDescent="0.25">
      <c r="A171" s="322" t="s">
        <v>196</v>
      </c>
      <c r="B171" s="323"/>
      <c r="C171" s="324"/>
      <c r="D171" s="123" t="s">
        <v>197</v>
      </c>
      <c r="E171" s="63">
        <f>E172+E179</f>
        <v>17846.03</v>
      </c>
      <c r="F171" s="45">
        <f>F179</f>
        <v>2000</v>
      </c>
      <c r="G171" s="45">
        <f>G173+G180+G186</f>
        <v>3000</v>
      </c>
      <c r="H171" s="45">
        <f t="shared" ref="H171:I171" si="32">H173+H180+H186</f>
        <v>2000</v>
      </c>
      <c r="I171" s="45">
        <f t="shared" si="32"/>
        <v>2000</v>
      </c>
      <c r="J171" s="236"/>
      <c r="K171" s="237"/>
      <c r="L171" s="237"/>
      <c r="M171" s="237"/>
      <c r="N171" s="237"/>
      <c r="O171" s="237"/>
      <c r="P171"/>
    </row>
    <row r="172" spans="1:16" ht="33.75" customHeight="1" x14ac:dyDescent="0.25">
      <c r="A172" s="346" t="s">
        <v>174</v>
      </c>
      <c r="B172" s="347"/>
      <c r="C172" s="348"/>
      <c r="D172" s="65" t="s">
        <v>101</v>
      </c>
      <c r="E172" s="63">
        <f>E173</f>
        <v>16646.03</v>
      </c>
      <c r="F172" s="52">
        <v>0</v>
      </c>
      <c r="G172" s="52">
        <f t="shared" ref="G172:I175" si="33">G173</f>
        <v>500</v>
      </c>
      <c r="H172" s="52">
        <f t="shared" si="33"/>
        <v>0</v>
      </c>
      <c r="I172" s="52">
        <f t="shared" si="33"/>
        <v>0</v>
      </c>
      <c r="J172" s="264">
        <v>960</v>
      </c>
      <c r="K172" s="265">
        <f>E172</f>
        <v>16646.03</v>
      </c>
      <c r="L172" s="265">
        <f t="shared" ref="L172:O172" si="34">F172</f>
        <v>0</v>
      </c>
      <c r="M172" s="265">
        <f t="shared" si="34"/>
        <v>500</v>
      </c>
      <c r="N172" s="265">
        <f t="shared" si="34"/>
        <v>0</v>
      </c>
      <c r="O172" s="265">
        <f t="shared" si="34"/>
        <v>0</v>
      </c>
      <c r="P172"/>
    </row>
    <row r="173" spans="1:16" ht="23.25" customHeight="1" x14ac:dyDescent="0.25">
      <c r="A173" s="325" t="s">
        <v>81</v>
      </c>
      <c r="B173" s="326"/>
      <c r="C173" s="327"/>
      <c r="D173" s="27" t="s">
        <v>74</v>
      </c>
      <c r="E173" s="119">
        <f>E174</f>
        <v>16646.03</v>
      </c>
      <c r="F173" s="46">
        <v>0</v>
      </c>
      <c r="G173" s="46">
        <f t="shared" si="33"/>
        <v>500</v>
      </c>
      <c r="H173" s="46">
        <f t="shared" si="33"/>
        <v>0</v>
      </c>
      <c r="I173" s="46">
        <f t="shared" si="33"/>
        <v>0</v>
      </c>
      <c r="J173" s="236"/>
      <c r="K173" s="237"/>
      <c r="L173" s="237"/>
      <c r="M173" s="237"/>
      <c r="N173" s="237"/>
      <c r="O173" s="237"/>
      <c r="P173"/>
    </row>
    <row r="174" spans="1:16" ht="28.5" customHeight="1" x14ac:dyDescent="0.25">
      <c r="A174" s="313">
        <v>4</v>
      </c>
      <c r="B174" s="314"/>
      <c r="C174" s="315"/>
      <c r="D174" s="66" t="s">
        <v>20</v>
      </c>
      <c r="E174" s="63">
        <f>E175</f>
        <v>16646.03</v>
      </c>
      <c r="F174" s="45">
        <v>0</v>
      </c>
      <c r="G174" s="45">
        <f t="shared" si="33"/>
        <v>500</v>
      </c>
      <c r="H174" s="45">
        <f t="shared" si="33"/>
        <v>0</v>
      </c>
      <c r="I174" s="45">
        <f t="shared" si="33"/>
        <v>0</v>
      </c>
      <c r="J174" s="236"/>
      <c r="K174" s="237"/>
      <c r="L174" s="237"/>
      <c r="M174" s="237"/>
      <c r="N174" s="237"/>
      <c r="O174" s="237"/>
      <c r="P174"/>
    </row>
    <row r="175" spans="1:16" ht="43.5" customHeight="1" x14ac:dyDescent="0.25">
      <c r="A175" s="316">
        <v>42</v>
      </c>
      <c r="B175" s="317"/>
      <c r="C175" s="318"/>
      <c r="D175" s="26" t="s">
        <v>133</v>
      </c>
      <c r="E175" s="120">
        <f>E176</f>
        <v>16646.03</v>
      </c>
      <c r="F175" s="47">
        <v>0</v>
      </c>
      <c r="G175" s="47">
        <f t="shared" si="33"/>
        <v>500</v>
      </c>
      <c r="H175" s="47">
        <f t="shared" si="33"/>
        <v>0</v>
      </c>
      <c r="I175" s="47">
        <f t="shared" si="33"/>
        <v>0</v>
      </c>
      <c r="J175" s="236"/>
      <c r="K175" s="237"/>
      <c r="L175" s="237"/>
      <c r="M175" s="237"/>
      <c r="N175" s="237"/>
      <c r="O175" s="237"/>
      <c r="P175"/>
    </row>
    <row r="176" spans="1:16" hidden="1" x14ac:dyDescent="0.25">
      <c r="A176" s="313">
        <v>422</v>
      </c>
      <c r="B176" s="314"/>
      <c r="C176" s="315"/>
      <c r="D176" s="66" t="s">
        <v>136</v>
      </c>
      <c r="E176" s="63">
        <f>E177+E178</f>
        <v>16646.03</v>
      </c>
      <c r="F176" s="45">
        <v>0</v>
      </c>
      <c r="G176" s="45">
        <f>G178</f>
        <v>500</v>
      </c>
      <c r="H176" s="45">
        <f t="shared" ref="H176:I176" si="35">H178</f>
        <v>0</v>
      </c>
      <c r="I176" s="45">
        <f t="shared" si="35"/>
        <v>0</v>
      </c>
      <c r="J176" s="236"/>
      <c r="K176" s="237"/>
      <c r="L176" s="237"/>
      <c r="M176" s="237"/>
      <c r="N176" s="237"/>
      <c r="O176" s="237"/>
      <c r="P176"/>
    </row>
    <row r="177" spans="1:16" ht="21.75" hidden="1" customHeight="1" x14ac:dyDescent="0.25">
      <c r="A177" s="319">
        <v>4221</v>
      </c>
      <c r="B177" s="320"/>
      <c r="C177" s="321"/>
      <c r="D177" s="66" t="s">
        <v>102</v>
      </c>
      <c r="E177" s="63">
        <v>5796.63</v>
      </c>
      <c r="F177" s="45">
        <v>0</v>
      </c>
      <c r="G177" s="45">
        <v>0</v>
      </c>
      <c r="H177" s="45">
        <v>0</v>
      </c>
      <c r="I177" s="45">
        <v>0</v>
      </c>
      <c r="J177" s="236"/>
      <c r="K177" s="237"/>
      <c r="L177" s="237"/>
      <c r="M177" s="237"/>
      <c r="N177" s="237"/>
      <c r="O177" s="237"/>
      <c r="P177"/>
    </row>
    <row r="178" spans="1:16" ht="21.75" hidden="1" customHeight="1" x14ac:dyDescent="0.25">
      <c r="A178" s="319">
        <v>4223</v>
      </c>
      <c r="B178" s="320"/>
      <c r="C178" s="321"/>
      <c r="D178" s="124" t="s">
        <v>103</v>
      </c>
      <c r="E178" s="63">
        <v>10849.4</v>
      </c>
      <c r="F178" s="45">
        <v>0</v>
      </c>
      <c r="G178" s="45">
        <v>500</v>
      </c>
      <c r="H178" s="45">
        <v>0</v>
      </c>
      <c r="I178" s="45">
        <v>0</v>
      </c>
      <c r="J178" s="236"/>
      <c r="K178" s="237"/>
      <c r="L178" s="237"/>
      <c r="M178" s="237"/>
      <c r="N178" s="237"/>
      <c r="O178" s="237"/>
      <c r="P178"/>
    </row>
    <row r="179" spans="1:16" ht="39" customHeight="1" x14ac:dyDescent="0.25">
      <c r="A179" s="322" t="s">
        <v>198</v>
      </c>
      <c r="B179" s="323"/>
      <c r="C179" s="324"/>
      <c r="D179" s="123" t="s">
        <v>199</v>
      </c>
      <c r="E179" s="63">
        <f t="shared" ref="E179:F183" si="36">E180</f>
        <v>1200</v>
      </c>
      <c r="F179" s="197">
        <f t="shared" si="36"/>
        <v>2000</v>
      </c>
      <c r="G179" s="45">
        <f t="shared" ref="G179:I183" si="37">G180</f>
        <v>2000</v>
      </c>
      <c r="H179" s="45">
        <f t="shared" si="37"/>
        <v>2000</v>
      </c>
      <c r="I179" s="45">
        <f t="shared" si="37"/>
        <v>2000</v>
      </c>
      <c r="J179" s="264">
        <v>960</v>
      </c>
      <c r="K179" s="265">
        <f>E179</f>
        <v>1200</v>
      </c>
      <c r="L179" s="265">
        <f t="shared" ref="L179:O179" si="38">F179</f>
        <v>2000</v>
      </c>
      <c r="M179" s="265">
        <f t="shared" si="38"/>
        <v>2000</v>
      </c>
      <c r="N179" s="265">
        <f t="shared" si="38"/>
        <v>2000</v>
      </c>
      <c r="O179" s="265">
        <f t="shared" si="38"/>
        <v>2000</v>
      </c>
      <c r="P179"/>
    </row>
    <row r="180" spans="1:16" ht="21.75" customHeight="1" x14ac:dyDescent="0.25">
      <c r="A180" s="325" t="s">
        <v>81</v>
      </c>
      <c r="B180" s="326"/>
      <c r="C180" s="327"/>
      <c r="D180" s="27" t="s">
        <v>74</v>
      </c>
      <c r="E180" s="119">
        <f t="shared" si="36"/>
        <v>1200</v>
      </c>
      <c r="F180" s="215">
        <f t="shared" si="36"/>
        <v>2000</v>
      </c>
      <c r="G180" s="46">
        <f t="shared" si="37"/>
        <v>2000</v>
      </c>
      <c r="H180" s="46">
        <f t="shared" si="37"/>
        <v>2000</v>
      </c>
      <c r="I180" s="46">
        <f t="shared" si="37"/>
        <v>2000</v>
      </c>
      <c r="J180" s="236"/>
      <c r="K180" s="237"/>
      <c r="L180" s="237"/>
      <c r="M180" s="237"/>
      <c r="N180" s="237"/>
      <c r="O180" s="237"/>
      <c r="P180"/>
    </row>
    <row r="181" spans="1:16" ht="39" customHeight="1" x14ac:dyDescent="0.25">
      <c r="A181" s="313">
        <v>4</v>
      </c>
      <c r="B181" s="314"/>
      <c r="C181" s="315"/>
      <c r="D181" s="110" t="s">
        <v>20</v>
      </c>
      <c r="E181" s="63">
        <f t="shared" si="36"/>
        <v>1200</v>
      </c>
      <c r="F181" s="197">
        <f t="shared" si="36"/>
        <v>2000</v>
      </c>
      <c r="G181" s="45">
        <f t="shared" si="37"/>
        <v>2000</v>
      </c>
      <c r="H181" s="45">
        <f t="shared" si="37"/>
        <v>2000</v>
      </c>
      <c r="I181" s="45">
        <f t="shared" si="37"/>
        <v>2000</v>
      </c>
      <c r="J181" s="236"/>
      <c r="K181" s="237"/>
      <c r="L181" s="237"/>
      <c r="M181" s="237"/>
      <c r="N181" s="237"/>
      <c r="O181" s="237"/>
      <c r="P181"/>
    </row>
    <row r="182" spans="1:16" ht="39.75" customHeight="1" x14ac:dyDescent="0.25">
      <c r="A182" s="316">
        <v>42</v>
      </c>
      <c r="B182" s="317"/>
      <c r="C182" s="318"/>
      <c r="D182" s="26" t="s">
        <v>133</v>
      </c>
      <c r="E182" s="120">
        <f t="shared" si="36"/>
        <v>1200</v>
      </c>
      <c r="F182" s="230">
        <f t="shared" si="36"/>
        <v>2000</v>
      </c>
      <c r="G182" s="47">
        <f t="shared" si="37"/>
        <v>2000</v>
      </c>
      <c r="H182" s="47">
        <f t="shared" si="37"/>
        <v>2000</v>
      </c>
      <c r="I182" s="47">
        <f t="shared" si="37"/>
        <v>2000</v>
      </c>
      <c r="J182" s="236"/>
      <c r="K182" s="237"/>
      <c r="L182" s="237"/>
      <c r="M182" s="237"/>
      <c r="N182" s="237"/>
      <c r="O182" s="237"/>
      <c r="P182"/>
    </row>
    <row r="183" spans="1:16" ht="21.75" hidden="1" customHeight="1" x14ac:dyDescent="0.25">
      <c r="A183" s="313">
        <v>424</v>
      </c>
      <c r="B183" s="314"/>
      <c r="C183" s="315"/>
      <c r="D183" s="110" t="s">
        <v>134</v>
      </c>
      <c r="E183" s="63">
        <f t="shared" si="36"/>
        <v>1200</v>
      </c>
      <c r="F183" s="197">
        <f t="shared" si="36"/>
        <v>2000</v>
      </c>
      <c r="G183" s="45">
        <f t="shared" si="37"/>
        <v>2000</v>
      </c>
      <c r="H183" s="45">
        <f t="shared" si="37"/>
        <v>2000</v>
      </c>
      <c r="I183" s="45">
        <f t="shared" si="37"/>
        <v>2000</v>
      </c>
      <c r="J183" s="236"/>
      <c r="K183" s="237"/>
      <c r="L183" s="237"/>
      <c r="M183" s="237"/>
      <c r="N183" s="237"/>
      <c r="O183" s="237"/>
      <c r="P183"/>
    </row>
    <row r="184" spans="1:16" ht="21.75" hidden="1" customHeight="1" x14ac:dyDescent="0.25">
      <c r="A184" s="319">
        <v>4241</v>
      </c>
      <c r="B184" s="320"/>
      <c r="C184" s="321"/>
      <c r="D184" s="110" t="s">
        <v>104</v>
      </c>
      <c r="E184" s="63">
        <v>1200</v>
      </c>
      <c r="F184" s="197">
        <v>2000</v>
      </c>
      <c r="G184" s="45">
        <v>2000</v>
      </c>
      <c r="H184" s="45">
        <v>2000</v>
      </c>
      <c r="I184" s="45">
        <v>2000</v>
      </c>
      <c r="J184" s="236"/>
      <c r="K184" s="237"/>
      <c r="L184" s="237"/>
      <c r="M184" s="237"/>
      <c r="N184" s="237"/>
      <c r="O184" s="237"/>
      <c r="P184"/>
    </row>
    <row r="185" spans="1:16" ht="21.75" customHeight="1" x14ac:dyDescent="0.25">
      <c r="A185" s="346" t="s">
        <v>275</v>
      </c>
      <c r="B185" s="347"/>
      <c r="C185" s="348"/>
      <c r="D185" s="123" t="s">
        <v>276</v>
      </c>
      <c r="E185" s="118">
        <v>0</v>
      </c>
      <c r="F185" s="52">
        <v>0</v>
      </c>
      <c r="G185" s="52">
        <f t="shared" ref="G185:I189" si="39">G186</f>
        <v>500</v>
      </c>
      <c r="H185" s="52">
        <f t="shared" si="39"/>
        <v>0</v>
      </c>
      <c r="I185" s="52">
        <f t="shared" si="39"/>
        <v>0</v>
      </c>
      <c r="J185" s="236"/>
      <c r="K185" s="237"/>
      <c r="L185" s="237"/>
      <c r="M185" s="237"/>
      <c r="N185" s="237"/>
      <c r="O185" s="237"/>
      <c r="P185"/>
    </row>
    <row r="186" spans="1:16" ht="21.75" customHeight="1" x14ac:dyDescent="0.25">
      <c r="A186" s="325" t="s">
        <v>73</v>
      </c>
      <c r="B186" s="326"/>
      <c r="C186" s="327"/>
      <c r="D186" s="27" t="s">
        <v>74</v>
      </c>
      <c r="E186" s="119">
        <v>0</v>
      </c>
      <c r="F186" s="46">
        <v>0</v>
      </c>
      <c r="G186" s="46">
        <f t="shared" si="39"/>
        <v>500</v>
      </c>
      <c r="H186" s="46">
        <f t="shared" si="39"/>
        <v>0</v>
      </c>
      <c r="I186" s="46">
        <f t="shared" si="39"/>
        <v>0</v>
      </c>
      <c r="J186" s="264">
        <v>960</v>
      </c>
      <c r="K186" s="265">
        <f>E186</f>
        <v>0</v>
      </c>
      <c r="L186" s="265">
        <f t="shared" ref="L186:O186" si="40">F186</f>
        <v>0</v>
      </c>
      <c r="M186" s="265">
        <f t="shared" si="40"/>
        <v>500</v>
      </c>
      <c r="N186" s="265">
        <f t="shared" si="40"/>
        <v>0</v>
      </c>
      <c r="O186" s="265">
        <f t="shared" si="40"/>
        <v>0</v>
      </c>
      <c r="P186"/>
    </row>
    <row r="187" spans="1:16" ht="28.5" customHeight="1" x14ac:dyDescent="0.25">
      <c r="A187" s="319">
        <v>4</v>
      </c>
      <c r="B187" s="320"/>
      <c r="C187" s="321"/>
      <c r="D187" s="124" t="s">
        <v>20</v>
      </c>
      <c r="E187" s="63">
        <v>0</v>
      </c>
      <c r="F187" s="45">
        <v>0</v>
      </c>
      <c r="G187" s="45">
        <f t="shared" si="39"/>
        <v>500</v>
      </c>
      <c r="H187" s="45">
        <f t="shared" si="39"/>
        <v>0</v>
      </c>
      <c r="I187" s="45">
        <f t="shared" si="39"/>
        <v>0</v>
      </c>
      <c r="J187" s="236"/>
      <c r="K187" s="237"/>
      <c r="L187" s="237"/>
      <c r="M187" s="237"/>
      <c r="N187" s="237"/>
      <c r="O187" s="237"/>
      <c r="P187"/>
    </row>
    <row r="188" spans="1:16" ht="28.5" customHeight="1" x14ac:dyDescent="0.25">
      <c r="A188" s="319">
        <v>45</v>
      </c>
      <c r="B188" s="320"/>
      <c r="C188" s="321"/>
      <c r="D188" s="124" t="s">
        <v>137</v>
      </c>
      <c r="E188" s="63">
        <v>0</v>
      </c>
      <c r="F188" s="45">
        <v>0</v>
      </c>
      <c r="G188" s="45">
        <f t="shared" si="39"/>
        <v>500</v>
      </c>
      <c r="H188" s="45">
        <f t="shared" si="39"/>
        <v>0</v>
      </c>
      <c r="I188" s="45">
        <f t="shared" si="39"/>
        <v>0</v>
      </c>
      <c r="J188" s="236"/>
      <c r="K188" s="237"/>
      <c r="L188" s="237"/>
      <c r="M188" s="237"/>
      <c r="N188" s="237"/>
      <c r="O188" s="237"/>
      <c r="P188"/>
    </row>
    <row r="189" spans="1:16" ht="36.75" hidden="1" customHeight="1" x14ac:dyDescent="0.25">
      <c r="A189" s="319">
        <v>451</v>
      </c>
      <c r="B189" s="320"/>
      <c r="C189" s="321"/>
      <c r="D189" s="124" t="s">
        <v>129</v>
      </c>
      <c r="E189" s="63">
        <v>0</v>
      </c>
      <c r="F189" s="45">
        <v>0</v>
      </c>
      <c r="G189" s="45">
        <f t="shared" si="39"/>
        <v>500</v>
      </c>
      <c r="H189" s="45">
        <f t="shared" si="39"/>
        <v>0</v>
      </c>
      <c r="I189" s="45">
        <f t="shared" si="39"/>
        <v>0</v>
      </c>
      <c r="J189" s="236"/>
      <c r="K189" s="237"/>
      <c r="L189" s="237"/>
      <c r="M189" s="237"/>
      <c r="N189" s="237"/>
      <c r="O189" s="237"/>
      <c r="P189"/>
    </row>
    <row r="190" spans="1:16" ht="33.75" hidden="1" customHeight="1" x14ac:dyDescent="0.25">
      <c r="A190" s="319">
        <v>4511</v>
      </c>
      <c r="B190" s="320"/>
      <c r="C190" s="321"/>
      <c r="D190" s="124" t="s">
        <v>129</v>
      </c>
      <c r="E190" s="63">
        <v>0</v>
      </c>
      <c r="F190" s="45">
        <v>0</v>
      </c>
      <c r="G190" s="45">
        <v>500</v>
      </c>
      <c r="H190" s="45">
        <v>0</v>
      </c>
      <c r="I190" s="45">
        <v>0</v>
      </c>
      <c r="J190" s="236"/>
      <c r="K190" s="237"/>
      <c r="L190" s="237"/>
      <c r="M190" s="237"/>
      <c r="N190" s="237"/>
      <c r="O190" s="237"/>
      <c r="P190"/>
    </row>
    <row r="191" spans="1:16" ht="36" customHeight="1" x14ac:dyDescent="0.25">
      <c r="A191" s="322" t="s">
        <v>273</v>
      </c>
      <c r="B191" s="323"/>
      <c r="C191" s="324"/>
      <c r="D191" s="123" t="s">
        <v>274</v>
      </c>
      <c r="E191" s="118">
        <v>0</v>
      </c>
      <c r="F191" s="203">
        <f t="shared" ref="F191:F196" si="41">F192</f>
        <v>400</v>
      </c>
      <c r="G191" s="52">
        <f t="shared" ref="G191:I196" si="42">G192</f>
        <v>500</v>
      </c>
      <c r="H191" s="52">
        <f t="shared" si="42"/>
        <v>0</v>
      </c>
      <c r="I191" s="52">
        <f t="shared" si="42"/>
        <v>0</v>
      </c>
      <c r="J191" s="236"/>
      <c r="K191" s="237"/>
      <c r="L191" s="237"/>
      <c r="M191" s="237"/>
      <c r="N191" s="237"/>
      <c r="O191" s="237"/>
      <c r="P191"/>
    </row>
    <row r="192" spans="1:16" ht="33" customHeight="1" x14ac:dyDescent="0.25">
      <c r="A192" s="322" t="s">
        <v>37</v>
      </c>
      <c r="B192" s="323"/>
      <c r="C192" s="324"/>
      <c r="D192" s="123" t="s">
        <v>274</v>
      </c>
      <c r="E192" s="118">
        <v>0</v>
      </c>
      <c r="F192" s="203">
        <f t="shared" si="41"/>
        <v>400</v>
      </c>
      <c r="G192" s="52">
        <f t="shared" si="42"/>
        <v>500</v>
      </c>
      <c r="H192" s="52">
        <f t="shared" si="42"/>
        <v>0</v>
      </c>
      <c r="I192" s="52">
        <f t="shared" si="42"/>
        <v>0</v>
      </c>
      <c r="J192" s="236"/>
      <c r="K192" s="237"/>
      <c r="L192" s="237"/>
      <c r="M192" s="237"/>
      <c r="N192" s="237"/>
      <c r="O192" s="237"/>
      <c r="P192"/>
    </row>
    <row r="193" spans="1:314" ht="21.75" customHeight="1" x14ac:dyDescent="0.25">
      <c r="A193" s="325" t="s">
        <v>73</v>
      </c>
      <c r="B193" s="326"/>
      <c r="C193" s="327"/>
      <c r="D193" s="27" t="s">
        <v>74</v>
      </c>
      <c r="E193" s="119">
        <v>0</v>
      </c>
      <c r="F193" s="215">
        <f t="shared" si="41"/>
        <v>400</v>
      </c>
      <c r="G193" s="46">
        <f t="shared" si="42"/>
        <v>500</v>
      </c>
      <c r="H193" s="46">
        <f t="shared" si="42"/>
        <v>0</v>
      </c>
      <c r="I193" s="46">
        <f t="shared" si="42"/>
        <v>0</v>
      </c>
      <c r="J193" s="264">
        <v>960</v>
      </c>
      <c r="K193" s="265">
        <f>E193</f>
        <v>0</v>
      </c>
      <c r="L193" s="265">
        <f t="shared" ref="L193:O193" si="43">F193</f>
        <v>400</v>
      </c>
      <c r="M193" s="265">
        <f t="shared" si="43"/>
        <v>500</v>
      </c>
      <c r="N193" s="265">
        <f t="shared" si="43"/>
        <v>0</v>
      </c>
      <c r="O193" s="265">
        <f t="shared" si="43"/>
        <v>0</v>
      </c>
      <c r="P193"/>
    </row>
    <row r="194" spans="1:314" ht="21.75" customHeight="1" x14ac:dyDescent="0.25">
      <c r="A194" s="313">
        <v>3</v>
      </c>
      <c r="B194" s="314"/>
      <c r="C194" s="315"/>
      <c r="D194" s="123" t="s">
        <v>18</v>
      </c>
      <c r="E194" s="63">
        <v>0</v>
      </c>
      <c r="F194" s="197">
        <f t="shared" si="41"/>
        <v>400</v>
      </c>
      <c r="G194" s="45">
        <f t="shared" si="42"/>
        <v>500</v>
      </c>
      <c r="H194" s="45">
        <f t="shared" si="42"/>
        <v>0</v>
      </c>
      <c r="I194" s="45">
        <f t="shared" si="42"/>
        <v>0</v>
      </c>
      <c r="J194" s="236"/>
      <c r="K194" s="237"/>
      <c r="L194" s="237"/>
      <c r="M194" s="237"/>
      <c r="N194" s="237"/>
      <c r="O194" s="237"/>
      <c r="P194"/>
    </row>
    <row r="195" spans="1:314" ht="21.75" customHeight="1" x14ac:dyDescent="0.25">
      <c r="A195" s="316">
        <v>32</v>
      </c>
      <c r="B195" s="317"/>
      <c r="C195" s="318"/>
      <c r="D195" s="26" t="s">
        <v>28</v>
      </c>
      <c r="E195" s="120">
        <v>0</v>
      </c>
      <c r="F195" s="230">
        <f t="shared" si="41"/>
        <v>400</v>
      </c>
      <c r="G195" s="47">
        <f t="shared" si="42"/>
        <v>500</v>
      </c>
      <c r="H195" s="47">
        <f t="shared" si="42"/>
        <v>0</v>
      </c>
      <c r="I195" s="47">
        <f t="shared" si="42"/>
        <v>0</v>
      </c>
      <c r="J195" s="236"/>
      <c r="K195" s="237"/>
      <c r="L195" s="237"/>
      <c r="M195" s="237"/>
      <c r="N195" s="237"/>
      <c r="O195" s="237"/>
      <c r="P195"/>
    </row>
    <row r="196" spans="1:314" ht="21.75" hidden="1" customHeight="1" x14ac:dyDescent="0.25">
      <c r="A196" s="313">
        <v>323</v>
      </c>
      <c r="B196" s="314"/>
      <c r="C196" s="315"/>
      <c r="D196" s="124" t="s">
        <v>49</v>
      </c>
      <c r="E196" s="63">
        <v>0</v>
      </c>
      <c r="F196" s="197">
        <f t="shared" si="41"/>
        <v>400</v>
      </c>
      <c r="G196" s="45">
        <f t="shared" si="42"/>
        <v>500</v>
      </c>
      <c r="H196" s="45">
        <f t="shared" si="42"/>
        <v>0</v>
      </c>
      <c r="I196" s="45">
        <f t="shared" si="42"/>
        <v>0</v>
      </c>
      <c r="J196" s="236"/>
      <c r="K196" s="237"/>
      <c r="L196" s="237"/>
      <c r="M196" s="237"/>
      <c r="N196" s="237"/>
      <c r="O196" s="237"/>
      <c r="P196"/>
    </row>
    <row r="197" spans="1:314" ht="36.75" hidden="1" customHeight="1" x14ac:dyDescent="0.25">
      <c r="A197" s="319">
        <v>3232</v>
      </c>
      <c r="B197" s="320"/>
      <c r="C197" s="321"/>
      <c r="D197" s="124" t="s">
        <v>70</v>
      </c>
      <c r="E197" s="63">
        <v>0</v>
      </c>
      <c r="F197" s="197">
        <v>400</v>
      </c>
      <c r="G197" s="45">
        <v>500</v>
      </c>
      <c r="H197" s="45">
        <v>0</v>
      </c>
      <c r="I197" s="45">
        <v>0</v>
      </c>
      <c r="J197" s="236"/>
      <c r="K197" s="237"/>
      <c r="L197" s="237"/>
      <c r="M197" s="237"/>
      <c r="N197" s="237"/>
      <c r="O197" s="237"/>
      <c r="P197"/>
    </row>
    <row r="198" spans="1:314" ht="36" customHeight="1" x14ac:dyDescent="0.25">
      <c r="A198" s="322" t="s">
        <v>237</v>
      </c>
      <c r="B198" s="323"/>
      <c r="C198" s="324"/>
      <c r="D198" s="123" t="s">
        <v>238</v>
      </c>
      <c r="E198" s="45">
        <f>E199</f>
        <v>2740082.7800000003</v>
      </c>
      <c r="F198" s="45">
        <f>F199</f>
        <v>2402400</v>
      </c>
      <c r="G198" s="45">
        <f t="shared" ref="G198:I198" si="44">G199</f>
        <v>2935740</v>
      </c>
      <c r="H198" s="45">
        <f t="shared" si="44"/>
        <v>2835740</v>
      </c>
      <c r="I198" s="45">
        <f t="shared" si="44"/>
        <v>2835740</v>
      </c>
      <c r="J198" s="236"/>
      <c r="K198" s="237"/>
      <c r="L198" s="237"/>
      <c r="M198" s="237"/>
      <c r="N198" s="237"/>
      <c r="O198" s="237"/>
      <c r="P198"/>
    </row>
    <row r="199" spans="1:314" ht="36" customHeight="1" x14ac:dyDescent="0.25">
      <c r="A199" s="322" t="s">
        <v>162</v>
      </c>
      <c r="B199" s="323"/>
      <c r="C199" s="324"/>
      <c r="D199" s="123" t="s">
        <v>239</v>
      </c>
      <c r="E199" s="63">
        <f>E200+E293+E332+E340+E357+E366+E464+E470</f>
        <v>2740082.7800000003</v>
      </c>
      <c r="F199" s="63">
        <f>F200+F293+F340+F357+F366+F464+F470+F446+F333</f>
        <v>2402400</v>
      </c>
      <c r="G199" s="63">
        <f>G200+G250+G262+G293+G332+G366+G404+G412+G420+G429+G435+G441+G453+G465+G471+G494+G396</f>
        <v>2935740</v>
      </c>
      <c r="H199" s="63">
        <f t="shared" ref="H199:I199" si="45">H200+H250+H262+H293+H332+H366+H404+H412+H420+H429+H435+H441+H453+H465+H471+H494+H396</f>
        <v>2835740</v>
      </c>
      <c r="I199" s="63">
        <f t="shared" si="45"/>
        <v>2835740</v>
      </c>
      <c r="J199" s="236"/>
      <c r="K199" s="237"/>
      <c r="L199" s="237"/>
      <c r="M199" s="237"/>
      <c r="N199" s="237"/>
      <c r="O199" s="237"/>
      <c r="P199"/>
    </row>
    <row r="200" spans="1:314" ht="36" customHeight="1" x14ac:dyDescent="0.25">
      <c r="A200" s="322" t="s">
        <v>37</v>
      </c>
      <c r="B200" s="323"/>
      <c r="C200" s="324"/>
      <c r="D200" s="123" t="s">
        <v>18</v>
      </c>
      <c r="E200" s="45">
        <f>E201+E249+E262</f>
        <v>108178.69</v>
      </c>
      <c r="F200" s="45">
        <f>F201+F250+F262+F308</f>
        <v>83000</v>
      </c>
      <c r="G200" s="45">
        <f t="shared" ref="G200:I201" si="46">G201</f>
        <v>100000</v>
      </c>
      <c r="H200" s="45">
        <f t="shared" si="46"/>
        <v>100000</v>
      </c>
      <c r="I200" s="45">
        <f t="shared" si="46"/>
        <v>100000</v>
      </c>
      <c r="J200" s="236"/>
      <c r="K200" s="237"/>
      <c r="L200" s="237"/>
      <c r="M200" s="237"/>
      <c r="N200" s="237"/>
      <c r="O200" s="237"/>
      <c r="P200"/>
    </row>
    <row r="201" spans="1:314" ht="24.75" customHeight="1" x14ac:dyDescent="0.25">
      <c r="A201" s="325" t="s">
        <v>108</v>
      </c>
      <c r="B201" s="326"/>
      <c r="C201" s="327"/>
      <c r="D201" s="27" t="s">
        <v>109</v>
      </c>
      <c r="E201" s="119">
        <f>E202</f>
        <v>92429.42</v>
      </c>
      <c r="F201" s="46">
        <v>70000</v>
      </c>
      <c r="G201" s="46">
        <f t="shared" si="46"/>
        <v>100000</v>
      </c>
      <c r="H201" s="46">
        <f t="shared" si="46"/>
        <v>100000</v>
      </c>
      <c r="I201" s="46">
        <f t="shared" si="46"/>
        <v>100000</v>
      </c>
      <c r="J201" s="246">
        <v>921</v>
      </c>
      <c r="K201" s="255">
        <f>E201</f>
        <v>92429.42</v>
      </c>
      <c r="L201" s="255">
        <f t="shared" ref="L201:O201" si="47">F201</f>
        <v>70000</v>
      </c>
      <c r="M201" s="255">
        <f t="shared" si="47"/>
        <v>100000</v>
      </c>
      <c r="N201" s="255">
        <f t="shared" si="47"/>
        <v>100000</v>
      </c>
      <c r="O201" s="255">
        <f t="shared" si="47"/>
        <v>100000</v>
      </c>
      <c r="P201"/>
    </row>
    <row r="202" spans="1:314" s="22" customFormat="1" ht="25.5" customHeight="1" x14ac:dyDescent="0.25">
      <c r="A202" s="322">
        <v>3</v>
      </c>
      <c r="B202" s="323"/>
      <c r="C202" s="324"/>
      <c r="D202" s="65" t="s">
        <v>18</v>
      </c>
      <c r="E202" s="63">
        <f>E203+E211+E239+E246</f>
        <v>92429.42</v>
      </c>
      <c r="F202" s="45">
        <f>F203+F211+F239+F243+F246</f>
        <v>70000</v>
      </c>
      <c r="G202" s="45">
        <f>G203+G211+G239+G246</f>
        <v>100000</v>
      </c>
      <c r="H202" s="45">
        <f>H203+H211+H239+H246</f>
        <v>100000</v>
      </c>
      <c r="I202" s="45">
        <f>I203+I211+I239+I246</f>
        <v>100000</v>
      </c>
      <c r="J202" s="24"/>
      <c r="K202" s="40"/>
      <c r="L202" s="40"/>
      <c r="M202" s="40"/>
      <c r="N202" s="40"/>
      <c r="O202" s="40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  <c r="IK202"/>
      <c r="IL202"/>
      <c r="IM202"/>
      <c r="IN202"/>
      <c r="IO202"/>
      <c r="IP202"/>
      <c r="IQ202"/>
      <c r="IR202"/>
      <c r="IS202"/>
      <c r="IT202"/>
      <c r="IU202"/>
      <c r="IV202"/>
      <c r="IW202"/>
      <c r="IX202"/>
      <c r="IY202"/>
      <c r="IZ202"/>
      <c r="JA202"/>
      <c r="JB202"/>
      <c r="JC202"/>
      <c r="JD202"/>
      <c r="JE202"/>
      <c r="JF202"/>
      <c r="JG202"/>
      <c r="JH202"/>
      <c r="JI202"/>
      <c r="JJ202"/>
      <c r="JK202"/>
      <c r="JL202"/>
      <c r="JM202"/>
      <c r="JN202"/>
      <c r="JO202"/>
      <c r="JP202"/>
      <c r="JQ202"/>
      <c r="JR202"/>
      <c r="JS202"/>
      <c r="JT202"/>
      <c r="JU202"/>
      <c r="JV202"/>
      <c r="JW202"/>
      <c r="JX202"/>
      <c r="JY202"/>
      <c r="JZ202"/>
      <c r="KA202"/>
      <c r="KB202"/>
      <c r="KC202"/>
      <c r="KD202"/>
      <c r="KE202"/>
      <c r="KF202"/>
      <c r="KG202"/>
      <c r="KH202"/>
      <c r="KI202"/>
      <c r="KJ202"/>
      <c r="KK202"/>
      <c r="KL202"/>
      <c r="KM202"/>
      <c r="KN202"/>
      <c r="KO202"/>
      <c r="KP202"/>
      <c r="KQ202"/>
      <c r="KR202"/>
      <c r="KS202"/>
      <c r="KT202"/>
      <c r="KU202"/>
      <c r="KV202"/>
      <c r="KW202"/>
      <c r="KX202"/>
      <c r="KY202"/>
      <c r="KZ202"/>
      <c r="LA202"/>
      <c r="LB202"/>
    </row>
    <row r="203" spans="1:314" s="22" customFormat="1" ht="24.75" customHeight="1" x14ac:dyDescent="0.25">
      <c r="A203" s="316">
        <v>31</v>
      </c>
      <c r="B203" s="317"/>
      <c r="C203" s="318"/>
      <c r="D203" s="26" t="s">
        <v>19</v>
      </c>
      <c r="E203" s="120">
        <f>E204+E206+E208</f>
        <v>20102.09</v>
      </c>
      <c r="F203" s="47">
        <v>7980</v>
      </c>
      <c r="G203" s="47">
        <f>G204+G206+G208</f>
        <v>21600</v>
      </c>
      <c r="H203" s="47">
        <f>H204+H206+H208</f>
        <v>21600</v>
      </c>
      <c r="I203" s="47">
        <f>I204+I206+I208</f>
        <v>21600</v>
      </c>
      <c r="J203" s="24"/>
      <c r="K203" s="40"/>
      <c r="L203" s="40"/>
      <c r="M203" s="40"/>
      <c r="N203" s="40"/>
      <c r="O203" s="40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  <c r="HO203"/>
      <c r="HP203"/>
      <c r="HQ203"/>
      <c r="HR203"/>
      <c r="HS203"/>
      <c r="HT203"/>
      <c r="HU203"/>
      <c r="HV203"/>
      <c r="HW203"/>
      <c r="HX203"/>
      <c r="HY203"/>
      <c r="HZ203"/>
      <c r="IA203"/>
      <c r="IB203"/>
      <c r="IC203"/>
      <c r="ID203"/>
      <c r="IE203"/>
      <c r="IF203"/>
      <c r="IG203"/>
      <c r="IH203"/>
      <c r="II203"/>
      <c r="IJ203"/>
      <c r="IK203"/>
      <c r="IL203"/>
      <c r="IM203"/>
      <c r="IN203"/>
      <c r="IO203"/>
      <c r="IP203"/>
      <c r="IQ203"/>
      <c r="IR203"/>
      <c r="IS203"/>
      <c r="IT203"/>
      <c r="IU203"/>
      <c r="IV203"/>
      <c r="IW203"/>
      <c r="IX203"/>
      <c r="IY203"/>
      <c r="IZ203"/>
      <c r="JA203"/>
      <c r="JB203"/>
      <c r="JC203"/>
      <c r="JD203"/>
      <c r="JE203"/>
      <c r="JF203"/>
      <c r="JG203"/>
      <c r="JH203"/>
      <c r="JI203"/>
      <c r="JJ203"/>
      <c r="JK203"/>
      <c r="JL203"/>
      <c r="JM203"/>
      <c r="JN203"/>
      <c r="JO203"/>
      <c r="JP203"/>
      <c r="JQ203"/>
      <c r="JR203"/>
      <c r="JS203"/>
      <c r="JT203"/>
      <c r="JU203"/>
      <c r="JV203"/>
      <c r="JW203"/>
      <c r="JX203"/>
      <c r="JY203"/>
      <c r="JZ203"/>
      <c r="KA203"/>
      <c r="KB203"/>
      <c r="KC203"/>
      <c r="KD203"/>
      <c r="KE203"/>
      <c r="KF203"/>
      <c r="KG203"/>
      <c r="KH203"/>
      <c r="KI203"/>
      <c r="KJ203"/>
      <c r="KK203"/>
      <c r="KL203"/>
      <c r="KM203"/>
      <c r="KN203"/>
      <c r="KO203"/>
      <c r="KP203"/>
      <c r="KQ203"/>
      <c r="KR203"/>
      <c r="KS203"/>
      <c r="KT203"/>
      <c r="KU203"/>
      <c r="KV203"/>
      <c r="KW203"/>
      <c r="KX203"/>
      <c r="KY203"/>
      <c r="KZ203"/>
      <c r="LA203"/>
      <c r="LB203"/>
    </row>
    <row r="204" spans="1:314" s="22" customFormat="1" hidden="1" x14ac:dyDescent="0.25">
      <c r="A204" s="322">
        <v>311</v>
      </c>
      <c r="B204" s="323"/>
      <c r="C204" s="324"/>
      <c r="D204" s="65" t="s">
        <v>131</v>
      </c>
      <c r="E204" s="63">
        <f>E205</f>
        <v>2361.0500000000002</v>
      </c>
      <c r="F204" s="45">
        <v>1000</v>
      </c>
      <c r="G204" s="45">
        <f>G205</f>
        <v>3000</v>
      </c>
      <c r="H204" s="45">
        <f>H205</f>
        <v>3000</v>
      </c>
      <c r="I204" s="45">
        <f>I205</f>
        <v>3000</v>
      </c>
      <c r="J204" s="24"/>
      <c r="K204" s="40"/>
      <c r="L204" s="40"/>
      <c r="M204" s="40"/>
      <c r="N204" s="40"/>
      <c r="O204" s="40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  <c r="HO204"/>
      <c r="HP204"/>
      <c r="HQ204"/>
      <c r="HR204"/>
      <c r="HS204"/>
      <c r="HT204"/>
      <c r="HU204"/>
      <c r="HV204"/>
      <c r="HW204"/>
      <c r="HX204"/>
      <c r="HY204"/>
      <c r="HZ204"/>
      <c r="IA204"/>
      <c r="IB204"/>
      <c r="IC204"/>
      <c r="ID204"/>
      <c r="IE204"/>
      <c r="IF204"/>
      <c r="IG204"/>
      <c r="IH204"/>
      <c r="II204"/>
      <c r="IJ204"/>
      <c r="IK204"/>
      <c r="IL204"/>
      <c r="IM204"/>
      <c r="IN204"/>
      <c r="IO204"/>
      <c r="IP204"/>
      <c r="IQ204"/>
      <c r="IR204"/>
      <c r="IS204"/>
      <c r="IT204"/>
      <c r="IU204"/>
      <c r="IV204"/>
      <c r="IW204"/>
      <c r="IX204"/>
      <c r="IY204"/>
      <c r="IZ204"/>
      <c r="JA204"/>
      <c r="JB204"/>
      <c r="JC204"/>
      <c r="JD204"/>
      <c r="JE204"/>
      <c r="JF204"/>
      <c r="JG204"/>
      <c r="JH204"/>
      <c r="JI204"/>
      <c r="JJ204"/>
      <c r="JK204"/>
      <c r="JL204"/>
      <c r="JM204"/>
      <c r="JN204"/>
      <c r="JO204"/>
      <c r="JP204"/>
      <c r="JQ204"/>
      <c r="JR204"/>
      <c r="JS204"/>
      <c r="JT204"/>
      <c r="JU204"/>
      <c r="JV204"/>
      <c r="JW204"/>
      <c r="JX204"/>
      <c r="JY204"/>
      <c r="JZ204"/>
      <c r="KA204"/>
      <c r="KB204"/>
      <c r="KC204"/>
      <c r="KD204"/>
      <c r="KE204"/>
      <c r="KF204"/>
      <c r="KG204"/>
      <c r="KH204"/>
      <c r="KI204"/>
      <c r="KJ204"/>
      <c r="KK204"/>
      <c r="KL204"/>
      <c r="KM204"/>
      <c r="KN204"/>
      <c r="KO204"/>
      <c r="KP204"/>
      <c r="KQ204"/>
      <c r="KR204"/>
      <c r="KS204"/>
      <c r="KT204"/>
      <c r="KU204"/>
      <c r="KV204"/>
      <c r="KW204"/>
      <c r="KX204"/>
      <c r="KY204"/>
      <c r="KZ204"/>
      <c r="LA204"/>
      <c r="LB204"/>
    </row>
    <row r="205" spans="1:314" hidden="1" x14ac:dyDescent="0.25">
      <c r="A205" s="319">
        <v>3111</v>
      </c>
      <c r="B205" s="320"/>
      <c r="C205" s="321"/>
      <c r="D205" s="66" t="s">
        <v>75</v>
      </c>
      <c r="E205" s="63">
        <v>2361.0500000000002</v>
      </c>
      <c r="F205" s="45">
        <v>1000</v>
      </c>
      <c r="G205" s="45">
        <v>3000</v>
      </c>
      <c r="H205" s="45">
        <v>3000</v>
      </c>
      <c r="I205" s="45">
        <v>3000</v>
      </c>
      <c r="J205" s="236"/>
      <c r="K205" s="237"/>
      <c r="L205" s="237"/>
      <c r="M205" s="237"/>
      <c r="N205" s="237"/>
      <c r="O205" s="237"/>
      <c r="P205"/>
    </row>
    <row r="206" spans="1:314" hidden="1" x14ac:dyDescent="0.25">
      <c r="A206" s="313">
        <v>312</v>
      </c>
      <c r="B206" s="314"/>
      <c r="C206" s="315"/>
      <c r="D206" s="66" t="s">
        <v>76</v>
      </c>
      <c r="E206" s="63">
        <f>E207</f>
        <v>16663.810000000001</v>
      </c>
      <c r="F206" s="45">
        <v>6000</v>
      </c>
      <c r="G206" s="45">
        <f>G207</f>
        <v>18000</v>
      </c>
      <c r="H206" s="45">
        <f>H207</f>
        <v>18000</v>
      </c>
      <c r="I206" s="45">
        <f>I207</f>
        <v>18000</v>
      </c>
      <c r="J206" s="236"/>
      <c r="K206" s="237"/>
      <c r="L206" s="237"/>
      <c r="M206" s="237"/>
      <c r="N206" s="237"/>
      <c r="O206" s="237"/>
      <c r="P206"/>
    </row>
    <row r="207" spans="1:314" hidden="1" x14ac:dyDescent="0.25">
      <c r="A207" s="319">
        <v>3121</v>
      </c>
      <c r="B207" s="320"/>
      <c r="C207" s="321"/>
      <c r="D207" s="66" t="s">
        <v>76</v>
      </c>
      <c r="E207" s="63">
        <v>16663.810000000001</v>
      </c>
      <c r="F207" s="45">
        <v>6000</v>
      </c>
      <c r="G207" s="45">
        <v>18000</v>
      </c>
      <c r="H207" s="45">
        <v>18000</v>
      </c>
      <c r="I207" s="45">
        <v>18000</v>
      </c>
      <c r="J207" s="248"/>
      <c r="K207" s="249"/>
      <c r="L207" s="250"/>
      <c r="M207" s="250"/>
      <c r="N207" s="250"/>
      <c r="O207" s="250"/>
      <c r="P207"/>
    </row>
    <row r="208" spans="1:314" hidden="1" x14ac:dyDescent="0.25">
      <c r="A208" s="313">
        <v>313</v>
      </c>
      <c r="B208" s="314"/>
      <c r="C208" s="315"/>
      <c r="D208" s="66" t="s">
        <v>132</v>
      </c>
      <c r="E208" s="63">
        <f>E209+E210</f>
        <v>1077.23</v>
      </c>
      <c r="F208" s="45">
        <v>980</v>
      </c>
      <c r="G208" s="45">
        <f>G210</f>
        <v>600</v>
      </c>
      <c r="H208" s="45">
        <f>H210</f>
        <v>600</v>
      </c>
      <c r="I208" s="45">
        <f>I210</f>
        <v>600</v>
      </c>
      <c r="J208" s="236"/>
      <c r="K208" s="237"/>
      <c r="L208" s="237"/>
      <c r="M208" s="237"/>
      <c r="N208" s="237"/>
      <c r="O208" s="237"/>
      <c r="P208"/>
    </row>
    <row r="209" spans="1:16" ht="25.5" hidden="1" x14ac:dyDescent="0.25">
      <c r="A209" s="319">
        <v>3131</v>
      </c>
      <c r="B209" s="320"/>
      <c r="C209" s="321"/>
      <c r="D209" s="66" t="s">
        <v>83</v>
      </c>
      <c r="E209" s="63">
        <v>590.27</v>
      </c>
      <c r="F209" s="45">
        <v>500</v>
      </c>
      <c r="G209" s="45">
        <v>0</v>
      </c>
      <c r="H209" s="45">
        <v>0</v>
      </c>
      <c r="I209" s="45">
        <v>0</v>
      </c>
      <c r="J209" s="236"/>
      <c r="K209" s="237"/>
      <c r="L209" s="237"/>
      <c r="M209" s="237"/>
      <c r="N209" s="237"/>
      <c r="O209" s="237"/>
      <c r="P209"/>
    </row>
    <row r="210" spans="1:16" ht="25.5" hidden="1" x14ac:dyDescent="0.25">
      <c r="A210" s="319">
        <v>3132</v>
      </c>
      <c r="B210" s="320"/>
      <c r="C210" s="321"/>
      <c r="D210" s="66" t="s">
        <v>77</v>
      </c>
      <c r="E210" s="63">
        <v>486.96</v>
      </c>
      <c r="F210" s="45">
        <v>480</v>
      </c>
      <c r="G210" s="45">
        <v>600</v>
      </c>
      <c r="H210" s="45">
        <v>600</v>
      </c>
      <c r="I210" s="45">
        <v>600</v>
      </c>
      <c r="J210" s="236"/>
      <c r="K210" s="237"/>
      <c r="L210" s="237"/>
      <c r="M210" s="237"/>
      <c r="N210" s="237"/>
      <c r="O210" s="237"/>
      <c r="P210"/>
    </row>
    <row r="211" spans="1:16" ht="22.5" customHeight="1" x14ac:dyDescent="0.25">
      <c r="A211" s="316">
        <v>32</v>
      </c>
      <c r="B211" s="317"/>
      <c r="C211" s="318"/>
      <c r="D211" s="26" t="s">
        <v>28</v>
      </c>
      <c r="E211" s="47">
        <f>E212+E216+E223+E233+E235</f>
        <v>70999.97</v>
      </c>
      <c r="F211" s="47">
        <f>F212+F216+F223+F233+F235</f>
        <v>60000</v>
      </c>
      <c r="G211" s="47">
        <f>G212+G216+G223+G233+G235</f>
        <v>76900</v>
      </c>
      <c r="H211" s="47">
        <f>H212+H216+H223+H233+H235</f>
        <v>76900</v>
      </c>
      <c r="I211" s="47">
        <f>I212+I216+I223+I233+I235</f>
        <v>76900</v>
      </c>
      <c r="J211" s="236"/>
      <c r="K211" s="237"/>
      <c r="L211" s="237"/>
      <c r="M211" s="237"/>
      <c r="N211" s="237"/>
      <c r="O211" s="237"/>
      <c r="P211"/>
    </row>
    <row r="212" spans="1:16" hidden="1" x14ac:dyDescent="0.25">
      <c r="A212" s="313">
        <v>321</v>
      </c>
      <c r="B212" s="314"/>
      <c r="C212" s="315"/>
      <c r="D212" s="66" t="s">
        <v>130</v>
      </c>
      <c r="E212" s="45">
        <f>SUM(E213:E215)</f>
        <v>6860.63</v>
      </c>
      <c r="F212" s="45">
        <f>SUM(F213:F215)</f>
        <v>9000</v>
      </c>
      <c r="G212" s="45">
        <f>SUM(G213:G215)</f>
        <v>7400</v>
      </c>
      <c r="H212" s="45">
        <f>SUM(H213:H215)</f>
        <v>7400</v>
      </c>
      <c r="I212" s="45">
        <f>SUM(I213:I215)</f>
        <v>7400</v>
      </c>
      <c r="J212" s="236"/>
      <c r="K212" s="237"/>
      <c r="L212" s="237"/>
      <c r="M212" s="237"/>
      <c r="N212" s="237"/>
      <c r="O212" s="237"/>
      <c r="P212"/>
    </row>
    <row r="213" spans="1:16" hidden="1" x14ac:dyDescent="0.25">
      <c r="A213" s="319">
        <v>3211</v>
      </c>
      <c r="B213" s="320"/>
      <c r="C213" s="321"/>
      <c r="D213" s="66" t="s">
        <v>40</v>
      </c>
      <c r="E213" s="45">
        <v>5902.87</v>
      </c>
      <c r="F213" s="45">
        <v>5000</v>
      </c>
      <c r="G213" s="45">
        <v>6000</v>
      </c>
      <c r="H213" s="45">
        <v>6000</v>
      </c>
      <c r="I213" s="45">
        <v>6000</v>
      </c>
      <c r="J213" s="248"/>
      <c r="K213" s="249"/>
      <c r="L213" s="250"/>
      <c r="M213" s="250"/>
      <c r="N213" s="250"/>
      <c r="O213" s="250"/>
      <c r="P213"/>
    </row>
    <row r="214" spans="1:16" ht="25.5" hidden="1" customHeight="1" x14ac:dyDescent="0.25">
      <c r="A214" s="319">
        <v>3213</v>
      </c>
      <c r="B214" s="320"/>
      <c r="C214" s="321"/>
      <c r="D214" s="66" t="s">
        <v>42</v>
      </c>
      <c r="E214" s="45">
        <v>726.26</v>
      </c>
      <c r="F214" s="45">
        <v>3000</v>
      </c>
      <c r="G214" s="45">
        <v>1000</v>
      </c>
      <c r="H214" s="45">
        <v>1000</v>
      </c>
      <c r="I214" s="45">
        <v>1000</v>
      </c>
      <c r="J214" s="248"/>
      <c r="K214" s="249"/>
      <c r="L214" s="250"/>
      <c r="M214" s="250"/>
      <c r="N214" s="250"/>
      <c r="O214" s="250"/>
      <c r="P214"/>
    </row>
    <row r="215" spans="1:16" ht="25.5" hidden="1" x14ac:dyDescent="0.25">
      <c r="A215" s="319">
        <v>3214</v>
      </c>
      <c r="B215" s="320"/>
      <c r="C215" s="321"/>
      <c r="D215" s="66" t="s">
        <v>43</v>
      </c>
      <c r="E215" s="197">
        <v>231.5</v>
      </c>
      <c r="F215" s="45">
        <v>1000</v>
      </c>
      <c r="G215" s="45">
        <v>400</v>
      </c>
      <c r="H215" s="45">
        <v>400</v>
      </c>
      <c r="I215" s="45">
        <v>400</v>
      </c>
      <c r="J215" s="248"/>
      <c r="K215" s="249"/>
      <c r="L215" s="250"/>
      <c r="M215" s="250"/>
      <c r="N215" s="250"/>
      <c r="O215" s="250"/>
      <c r="P215"/>
    </row>
    <row r="216" spans="1:16" hidden="1" x14ac:dyDescent="0.25">
      <c r="A216" s="313">
        <v>322</v>
      </c>
      <c r="B216" s="314"/>
      <c r="C216" s="315"/>
      <c r="D216" s="66" t="s">
        <v>44</v>
      </c>
      <c r="E216" s="45">
        <f>SUM(E217:E222)</f>
        <v>20811.059999999998</v>
      </c>
      <c r="F216" s="45">
        <f>SUM(F217:F222)</f>
        <v>20000</v>
      </c>
      <c r="G216" s="45">
        <f>SUM(G217:G222)</f>
        <v>23500</v>
      </c>
      <c r="H216" s="45">
        <f>SUM(H217:H222)</f>
        <v>23500</v>
      </c>
      <c r="I216" s="45">
        <f>SUM(I217:I222)</f>
        <v>23500</v>
      </c>
      <c r="J216" s="236"/>
      <c r="K216" s="237"/>
      <c r="L216" s="237"/>
      <c r="M216" s="237"/>
      <c r="N216" s="237"/>
      <c r="O216" s="237"/>
      <c r="P216"/>
    </row>
    <row r="217" spans="1:16" ht="25.5" hidden="1" x14ac:dyDescent="0.25">
      <c r="A217" s="319">
        <v>3221</v>
      </c>
      <c r="B217" s="320"/>
      <c r="C217" s="321"/>
      <c r="D217" s="66" t="s">
        <v>45</v>
      </c>
      <c r="E217" s="45">
        <v>4708.9799999999996</v>
      </c>
      <c r="F217" s="45">
        <v>5000</v>
      </c>
      <c r="G217" s="45">
        <v>5000</v>
      </c>
      <c r="H217" s="45">
        <v>5000</v>
      </c>
      <c r="I217" s="45">
        <v>5000</v>
      </c>
      <c r="J217" s="251"/>
      <c r="K217" s="250"/>
      <c r="L217" s="252"/>
      <c r="M217" s="252"/>
      <c r="N217" s="252"/>
      <c r="O217" s="252"/>
      <c r="P217"/>
    </row>
    <row r="218" spans="1:16" hidden="1" x14ac:dyDescent="0.25">
      <c r="A218" s="319">
        <v>3222</v>
      </c>
      <c r="B218" s="320"/>
      <c r="C218" s="321"/>
      <c r="D218" s="66" t="s">
        <v>164</v>
      </c>
      <c r="E218" s="45">
        <v>0</v>
      </c>
      <c r="F218" s="45">
        <v>500</v>
      </c>
      <c r="G218" s="45">
        <v>1000</v>
      </c>
      <c r="H218" s="45">
        <v>1000</v>
      </c>
      <c r="I218" s="45">
        <v>1000</v>
      </c>
      <c r="J218" s="251"/>
      <c r="K218" s="250"/>
      <c r="L218" s="252"/>
      <c r="M218" s="252"/>
      <c r="N218" s="252"/>
      <c r="O218" s="252"/>
      <c r="P218"/>
    </row>
    <row r="219" spans="1:16" hidden="1" x14ac:dyDescent="0.25">
      <c r="A219" s="319">
        <v>3223</v>
      </c>
      <c r="B219" s="320"/>
      <c r="C219" s="321"/>
      <c r="D219" s="66" t="s">
        <v>46</v>
      </c>
      <c r="E219" s="45">
        <v>8073.67</v>
      </c>
      <c r="F219" s="45">
        <v>7000</v>
      </c>
      <c r="G219" s="45">
        <v>8000</v>
      </c>
      <c r="H219" s="45">
        <v>8000</v>
      </c>
      <c r="I219" s="45">
        <v>8000</v>
      </c>
      <c r="J219" s="251"/>
      <c r="K219" s="250"/>
      <c r="L219" s="252"/>
      <c r="M219" s="252"/>
      <c r="N219" s="252"/>
      <c r="O219" s="252"/>
      <c r="P219"/>
    </row>
    <row r="220" spans="1:16" ht="25.5" hidden="1" x14ac:dyDescent="0.25">
      <c r="A220" s="319">
        <v>3224</v>
      </c>
      <c r="B220" s="320"/>
      <c r="C220" s="321"/>
      <c r="D220" s="66" t="s">
        <v>68</v>
      </c>
      <c r="E220" s="45">
        <v>6885.15</v>
      </c>
      <c r="F220" s="45">
        <v>5000</v>
      </c>
      <c r="G220" s="45">
        <v>7000</v>
      </c>
      <c r="H220" s="45">
        <v>7000</v>
      </c>
      <c r="I220" s="45">
        <v>7000</v>
      </c>
      <c r="J220" s="251"/>
      <c r="K220" s="250"/>
      <c r="L220" s="252"/>
      <c r="M220" s="252"/>
      <c r="N220" s="252"/>
      <c r="O220" s="252"/>
      <c r="P220"/>
    </row>
    <row r="221" spans="1:16" hidden="1" x14ac:dyDescent="0.25">
      <c r="A221" s="319">
        <v>3225</v>
      </c>
      <c r="B221" s="320"/>
      <c r="C221" s="321"/>
      <c r="D221" s="15" t="s">
        <v>47</v>
      </c>
      <c r="E221" s="45">
        <v>1143.26</v>
      </c>
      <c r="F221" s="45">
        <v>2000</v>
      </c>
      <c r="G221" s="45">
        <v>2000</v>
      </c>
      <c r="H221" s="45">
        <v>2000</v>
      </c>
      <c r="I221" s="45">
        <v>2000</v>
      </c>
      <c r="J221" s="251"/>
      <c r="K221" s="250"/>
      <c r="L221" s="252"/>
      <c r="M221" s="252"/>
      <c r="N221" s="252"/>
      <c r="O221" s="252"/>
      <c r="P221"/>
    </row>
    <row r="222" spans="1:16" hidden="1" x14ac:dyDescent="0.25">
      <c r="A222" s="319">
        <v>3227</v>
      </c>
      <c r="B222" s="320"/>
      <c r="C222" s="321"/>
      <c r="D222" s="15" t="s">
        <v>84</v>
      </c>
      <c r="E222" s="45">
        <v>0</v>
      </c>
      <c r="F222" s="45">
        <v>500</v>
      </c>
      <c r="G222" s="45">
        <v>500</v>
      </c>
      <c r="H222" s="45">
        <v>500</v>
      </c>
      <c r="I222" s="45">
        <v>500</v>
      </c>
      <c r="J222" s="251"/>
      <c r="K222" s="250"/>
      <c r="L222" s="252"/>
      <c r="M222" s="252"/>
      <c r="N222" s="252"/>
      <c r="O222" s="252"/>
      <c r="P222"/>
    </row>
    <row r="223" spans="1:16" hidden="1" x14ac:dyDescent="0.25">
      <c r="A223" s="313">
        <v>323</v>
      </c>
      <c r="B223" s="314"/>
      <c r="C223" s="315"/>
      <c r="D223" s="15" t="s">
        <v>49</v>
      </c>
      <c r="E223" s="45">
        <f>SUM(E224:E232)</f>
        <v>34281.14</v>
      </c>
      <c r="F223" s="45">
        <f>SUM(F224:F232)</f>
        <v>20000</v>
      </c>
      <c r="G223" s="45">
        <f>SUM(G224:G232)</f>
        <v>37000</v>
      </c>
      <c r="H223" s="45">
        <f>SUM(H224:H232)</f>
        <v>37000</v>
      </c>
      <c r="I223" s="45">
        <f>SUM(I224:I232)</f>
        <v>37000</v>
      </c>
      <c r="J223" s="236"/>
      <c r="K223" s="237"/>
      <c r="L223" s="237"/>
      <c r="M223" s="237"/>
      <c r="N223" s="237"/>
      <c r="O223" s="237"/>
      <c r="P223"/>
    </row>
    <row r="224" spans="1:16" hidden="1" x14ac:dyDescent="0.25">
      <c r="A224" s="319">
        <v>3231</v>
      </c>
      <c r="B224" s="320"/>
      <c r="C224" s="321"/>
      <c r="D224" s="15" t="s">
        <v>50</v>
      </c>
      <c r="E224" s="45">
        <v>2558.87</v>
      </c>
      <c r="F224" s="45">
        <v>4000</v>
      </c>
      <c r="G224" s="45">
        <v>3000</v>
      </c>
      <c r="H224" s="45">
        <v>3000</v>
      </c>
      <c r="I224" s="45">
        <v>3000</v>
      </c>
      <c r="J224" s="251"/>
      <c r="K224" s="250"/>
      <c r="L224" s="252"/>
      <c r="M224" s="252"/>
      <c r="N224" s="252"/>
      <c r="O224" s="252"/>
      <c r="P224"/>
    </row>
    <row r="225" spans="1:16" ht="25.5" hidden="1" x14ac:dyDescent="0.25">
      <c r="A225" s="319">
        <v>3232</v>
      </c>
      <c r="B225" s="320"/>
      <c r="C225" s="321"/>
      <c r="D225" s="15" t="s">
        <v>70</v>
      </c>
      <c r="E225" s="45">
        <v>19703.11</v>
      </c>
      <c r="F225" s="45">
        <v>3000</v>
      </c>
      <c r="G225" s="45">
        <v>20000</v>
      </c>
      <c r="H225" s="45">
        <v>20000</v>
      </c>
      <c r="I225" s="45">
        <v>20000</v>
      </c>
      <c r="J225" s="251"/>
      <c r="K225" s="250"/>
      <c r="L225" s="252"/>
      <c r="M225" s="252"/>
      <c r="N225" s="252"/>
      <c r="O225" s="252"/>
      <c r="P225"/>
    </row>
    <row r="226" spans="1:16" hidden="1" x14ac:dyDescent="0.25">
      <c r="A226" s="319">
        <v>3233</v>
      </c>
      <c r="B226" s="320"/>
      <c r="C226" s="321"/>
      <c r="D226" s="15" t="s">
        <v>51</v>
      </c>
      <c r="E226" s="45">
        <v>769.36</v>
      </c>
      <c r="F226" s="45">
        <v>2000</v>
      </c>
      <c r="G226" s="45">
        <v>1000</v>
      </c>
      <c r="H226" s="45">
        <v>1000</v>
      </c>
      <c r="I226" s="45">
        <v>1000</v>
      </c>
      <c r="J226" s="251"/>
      <c r="K226" s="250"/>
      <c r="L226" s="252"/>
      <c r="M226" s="252"/>
      <c r="N226" s="252"/>
      <c r="O226" s="252"/>
      <c r="P226"/>
    </row>
    <row r="227" spans="1:16" hidden="1" x14ac:dyDescent="0.25">
      <c r="A227" s="319">
        <v>3234</v>
      </c>
      <c r="B227" s="320"/>
      <c r="C227" s="321"/>
      <c r="D227" s="15" t="s">
        <v>52</v>
      </c>
      <c r="E227" s="45">
        <v>1670.63</v>
      </c>
      <c r="F227" s="45">
        <v>1500</v>
      </c>
      <c r="G227" s="45">
        <v>2000</v>
      </c>
      <c r="H227" s="45">
        <v>2000</v>
      </c>
      <c r="I227" s="45">
        <v>2000</v>
      </c>
      <c r="J227" s="251"/>
      <c r="K227" s="250"/>
      <c r="L227" s="252"/>
      <c r="M227" s="252"/>
      <c r="N227" s="252"/>
      <c r="O227" s="252"/>
      <c r="P227"/>
    </row>
    <row r="228" spans="1:16" hidden="1" x14ac:dyDescent="0.25">
      <c r="A228" s="319">
        <v>3235</v>
      </c>
      <c r="B228" s="320"/>
      <c r="C228" s="321"/>
      <c r="D228" s="15" t="s">
        <v>53</v>
      </c>
      <c r="E228" s="45">
        <v>1324.51</v>
      </c>
      <c r="F228" s="45">
        <v>500</v>
      </c>
      <c r="G228" s="45">
        <v>1000</v>
      </c>
      <c r="H228" s="45">
        <v>1000</v>
      </c>
      <c r="I228" s="45">
        <v>1000</v>
      </c>
      <c r="J228" s="236"/>
      <c r="K228" s="237"/>
      <c r="L228" s="237"/>
      <c r="M228" s="237"/>
      <c r="N228" s="237"/>
      <c r="O228" s="237"/>
      <c r="P228"/>
    </row>
    <row r="229" spans="1:16" ht="22.5" hidden="1" customHeight="1" x14ac:dyDescent="0.25">
      <c r="A229" s="319">
        <v>3236</v>
      </c>
      <c r="B229" s="320"/>
      <c r="C229" s="321"/>
      <c r="D229" s="15" t="s">
        <v>54</v>
      </c>
      <c r="E229" s="45">
        <v>0</v>
      </c>
      <c r="F229" s="45">
        <v>500</v>
      </c>
      <c r="G229" s="45">
        <v>1000</v>
      </c>
      <c r="H229" s="45">
        <v>1000</v>
      </c>
      <c r="I229" s="45">
        <v>1000</v>
      </c>
      <c r="J229" s="251"/>
      <c r="K229" s="250"/>
      <c r="L229" s="252"/>
      <c r="M229" s="252"/>
      <c r="N229" s="252"/>
      <c r="O229" s="252"/>
      <c r="P229"/>
    </row>
    <row r="230" spans="1:16" hidden="1" x14ac:dyDescent="0.25">
      <c r="A230" s="319">
        <v>3237</v>
      </c>
      <c r="B230" s="320"/>
      <c r="C230" s="321"/>
      <c r="D230" s="15" t="s">
        <v>55</v>
      </c>
      <c r="E230" s="45">
        <v>706.99</v>
      </c>
      <c r="F230" s="45">
        <v>4000</v>
      </c>
      <c r="G230" s="45">
        <v>1000</v>
      </c>
      <c r="H230" s="45">
        <v>1000</v>
      </c>
      <c r="I230" s="45">
        <v>1000</v>
      </c>
      <c r="J230" s="251"/>
      <c r="K230" s="250"/>
      <c r="L230" s="252"/>
      <c r="M230" s="252"/>
      <c r="N230" s="252"/>
      <c r="O230" s="252"/>
      <c r="P230"/>
    </row>
    <row r="231" spans="1:16" hidden="1" x14ac:dyDescent="0.25">
      <c r="A231" s="319">
        <v>3238</v>
      </c>
      <c r="B231" s="320"/>
      <c r="C231" s="321"/>
      <c r="D231" s="15" t="s">
        <v>56</v>
      </c>
      <c r="E231" s="45">
        <v>580.21</v>
      </c>
      <c r="F231" s="45">
        <v>500</v>
      </c>
      <c r="G231" s="45">
        <v>1000</v>
      </c>
      <c r="H231" s="45">
        <v>1000</v>
      </c>
      <c r="I231" s="45">
        <v>1000</v>
      </c>
      <c r="J231" s="251"/>
      <c r="K231" s="250"/>
      <c r="L231" s="252"/>
      <c r="M231" s="252"/>
      <c r="N231" s="252"/>
      <c r="O231" s="252"/>
      <c r="P231"/>
    </row>
    <row r="232" spans="1:16" hidden="1" x14ac:dyDescent="0.25">
      <c r="A232" s="319">
        <v>3239</v>
      </c>
      <c r="B232" s="320"/>
      <c r="C232" s="321"/>
      <c r="D232" s="15" t="s">
        <v>57</v>
      </c>
      <c r="E232" s="45">
        <v>6967.46</v>
      </c>
      <c r="F232" s="45">
        <v>4000</v>
      </c>
      <c r="G232" s="45">
        <v>7000</v>
      </c>
      <c r="H232" s="45">
        <v>7000</v>
      </c>
      <c r="I232" s="45">
        <v>7000</v>
      </c>
      <c r="J232" s="251"/>
      <c r="K232" s="250"/>
      <c r="L232" s="252"/>
      <c r="M232" s="252"/>
      <c r="N232" s="252"/>
      <c r="O232" s="252"/>
      <c r="P232"/>
    </row>
    <row r="233" spans="1:16" ht="25.5" hidden="1" x14ac:dyDescent="0.25">
      <c r="A233" s="313">
        <v>324</v>
      </c>
      <c r="B233" s="314"/>
      <c r="C233" s="315"/>
      <c r="D233" s="15" t="s">
        <v>85</v>
      </c>
      <c r="E233" s="63">
        <f>E234</f>
        <v>648.98</v>
      </c>
      <c r="F233" s="45">
        <v>1000</v>
      </c>
      <c r="G233" s="45">
        <f>G234</f>
        <v>1000</v>
      </c>
      <c r="H233" s="45">
        <f>H234</f>
        <v>1000</v>
      </c>
      <c r="I233" s="45">
        <f>I234</f>
        <v>1000</v>
      </c>
      <c r="J233" s="236"/>
      <c r="K233" s="237"/>
      <c r="L233" s="237"/>
      <c r="M233" s="237"/>
      <c r="N233" s="237"/>
      <c r="O233" s="237"/>
      <c r="P233"/>
    </row>
    <row r="234" spans="1:16" ht="25.5" hidden="1" x14ac:dyDescent="0.25">
      <c r="A234" s="319">
        <v>3241</v>
      </c>
      <c r="B234" s="320"/>
      <c r="C234" s="321"/>
      <c r="D234" s="15" t="s">
        <v>85</v>
      </c>
      <c r="E234" s="63">
        <v>648.98</v>
      </c>
      <c r="F234" s="45">
        <v>1000</v>
      </c>
      <c r="G234" s="45">
        <v>1000</v>
      </c>
      <c r="H234" s="45">
        <v>1000</v>
      </c>
      <c r="I234" s="45">
        <v>1000</v>
      </c>
      <c r="J234" s="236"/>
      <c r="K234" s="237"/>
      <c r="L234" s="237"/>
      <c r="M234" s="237"/>
      <c r="N234" s="237"/>
      <c r="O234" s="237"/>
      <c r="P234"/>
    </row>
    <row r="235" spans="1:16" ht="25.5" hidden="1" x14ac:dyDescent="0.25">
      <c r="A235" s="313">
        <v>329</v>
      </c>
      <c r="B235" s="314"/>
      <c r="C235" s="315"/>
      <c r="D235" s="15" t="s">
        <v>58</v>
      </c>
      <c r="E235" s="63">
        <f>E236+E237+E238</f>
        <v>8398.16</v>
      </c>
      <c r="F235" s="45">
        <v>10000</v>
      </c>
      <c r="G235" s="45">
        <f>SUM(G236:G238)</f>
        <v>8000</v>
      </c>
      <c r="H235" s="45">
        <f>SUM(H236:H238)</f>
        <v>8000</v>
      </c>
      <c r="I235" s="45">
        <f>SUM(I236:I238)</f>
        <v>8000</v>
      </c>
      <c r="J235" s="236"/>
      <c r="K235" s="237"/>
      <c r="L235" s="237"/>
      <c r="M235" s="237"/>
      <c r="N235" s="237"/>
      <c r="O235" s="237"/>
      <c r="P235"/>
    </row>
    <row r="236" spans="1:16" hidden="1" x14ac:dyDescent="0.25">
      <c r="A236" s="319">
        <v>3293</v>
      </c>
      <c r="B236" s="320"/>
      <c r="C236" s="321"/>
      <c r="D236" s="15" t="s">
        <v>60</v>
      </c>
      <c r="E236" s="63">
        <v>5080.2</v>
      </c>
      <c r="F236" s="45">
        <v>6000</v>
      </c>
      <c r="G236" s="45">
        <v>5000</v>
      </c>
      <c r="H236" s="45">
        <v>5000</v>
      </c>
      <c r="I236" s="45">
        <v>5000</v>
      </c>
      <c r="J236" s="248"/>
      <c r="K236" s="249"/>
      <c r="L236" s="250"/>
      <c r="M236" s="250"/>
      <c r="N236" s="250"/>
      <c r="O236" s="250"/>
      <c r="P236"/>
    </row>
    <row r="237" spans="1:16" hidden="1" x14ac:dyDescent="0.25">
      <c r="A237" s="319">
        <v>3294</v>
      </c>
      <c r="B237" s="320"/>
      <c r="C237" s="321"/>
      <c r="D237" s="124" t="s">
        <v>61</v>
      </c>
      <c r="E237" s="63">
        <v>20</v>
      </c>
      <c r="F237" s="45">
        <v>0</v>
      </c>
      <c r="G237" s="45">
        <v>100</v>
      </c>
      <c r="H237" s="45">
        <v>100</v>
      </c>
      <c r="I237" s="45">
        <v>100</v>
      </c>
      <c r="J237" s="248"/>
      <c r="K237" s="249"/>
      <c r="L237" s="250"/>
      <c r="M237" s="250"/>
      <c r="N237" s="250"/>
      <c r="O237" s="250"/>
      <c r="P237"/>
    </row>
    <row r="238" spans="1:16" ht="25.5" hidden="1" x14ac:dyDescent="0.25">
      <c r="A238" s="319">
        <v>3299</v>
      </c>
      <c r="B238" s="320"/>
      <c r="C238" s="321"/>
      <c r="D238" s="15" t="s">
        <v>58</v>
      </c>
      <c r="E238" s="63">
        <v>3297.96</v>
      </c>
      <c r="F238" s="45">
        <v>4000</v>
      </c>
      <c r="G238" s="45">
        <v>2900</v>
      </c>
      <c r="H238" s="45">
        <v>2900</v>
      </c>
      <c r="I238" s="45">
        <v>2900</v>
      </c>
      <c r="J238" s="248"/>
      <c r="K238" s="249"/>
      <c r="L238" s="250"/>
      <c r="M238" s="250"/>
      <c r="N238" s="250"/>
      <c r="O238" s="250"/>
      <c r="P238"/>
    </row>
    <row r="239" spans="1:16" ht="26.25" customHeight="1" x14ac:dyDescent="0.25">
      <c r="A239" s="316">
        <v>34</v>
      </c>
      <c r="B239" s="317"/>
      <c r="C239" s="318"/>
      <c r="D239" s="26" t="s">
        <v>63</v>
      </c>
      <c r="E239" s="121">
        <f>E240</f>
        <v>1326.1299999999999</v>
      </c>
      <c r="F239" s="53">
        <v>2000</v>
      </c>
      <c r="G239" s="53">
        <f t="shared" ref="G239:I240" si="48">G240</f>
        <v>1490</v>
      </c>
      <c r="H239" s="53">
        <f t="shared" si="48"/>
        <v>1490</v>
      </c>
      <c r="I239" s="53">
        <f t="shared" si="48"/>
        <v>1490</v>
      </c>
      <c r="J239" s="236"/>
      <c r="K239" s="237"/>
      <c r="L239" s="237"/>
      <c r="M239" s="237"/>
      <c r="N239" s="237"/>
      <c r="O239" s="237"/>
      <c r="P239"/>
    </row>
    <row r="240" spans="1:16" hidden="1" x14ac:dyDescent="0.25">
      <c r="A240" s="313">
        <v>343</v>
      </c>
      <c r="B240" s="314"/>
      <c r="C240" s="315"/>
      <c r="D240" s="15" t="s">
        <v>64</v>
      </c>
      <c r="E240" s="63">
        <f>E241+E242</f>
        <v>1326.1299999999999</v>
      </c>
      <c r="F240" s="38">
        <v>2000</v>
      </c>
      <c r="G240" s="38">
        <f t="shared" si="48"/>
        <v>1490</v>
      </c>
      <c r="H240" s="38">
        <f t="shared" si="48"/>
        <v>1490</v>
      </c>
      <c r="I240" s="38">
        <f t="shared" si="48"/>
        <v>1490</v>
      </c>
      <c r="J240" s="236"/>
      <c r="K240" s="237"/>
      <c r="L240" s="237"/>
      <c r="M240" s="237"/>
      <c r="N240" s="237"/>
      <c r="O240" s="237"/>
      <c r="P240"/>
    </row>
    <row r="241" spans="1:314" ht="25.5" hidden="1" x14ac:dyDescent="0.25">
      <c r="A241" s="319">
        <v>3431</v>
      </c>
      <c r="B241" s="320"/>
      <c r="C241" s="321"/>
      <c r="D241" s="15" t="s">
        <v>65</v>
      </c>
      <c r="E241" s="63">
        <v>1325.83</v>
      </c>
      <c r="F241" s="45">
        <v>1990</v>
      </c>
      <c r="G241" s="45">
        <v>1490</v>
      </c>
      <c r="H241" s="45">
        <v>1490</v>
      </c>
      <c r="I241" s="45">
        <v>1490</v>
      </c>
      <c r="J241" s="248"/>
      <c r="K241" s="249"/>
      <c r="L241" s="250"/>
      <c r="M241" s="250"/>
      <c r="N241" s="250"/>
      <c r="O241" s="250"/>
      <c r="P241"/>
    </row>
    <row r="242" spans="1:314" hidden="1" x14ac:dyDescent="0.25">
      <c r="A242" s="319">
        <v>3433</v>
      </c>
      <c r="B242" s="320"/>
      <c r="C242" s="321"/>
      <c r="D242" s="15" t="s">
        <v>86</v>
      </c>
      <c r="E242" s="63">
        <v>0.3</v>
      </c>
      <c r="F242" s="45">
        <v>10</v>
      </c>
      <c r="G242" s="45">
        <v>0</v>
      </c>
      <c r="H242" s="45">
        <v>0</v>
      </c>
      <c r="I242" s="45">
        <v>0</v>
      </c>
      <c r="J242" s="236"/>
      <c r="K242" s="237"/>
      <c r="L242" s="237"/>
      <c r="M242" s="237"/>
      <c r="N242" s="237"/>
      <c r="O242" s="237"/>
      <c r="P242"/>
    </row>
    <row r="243" spans="1:314" ht="38.25" x14ac:dyDescent="0.25">
      <c r="A243" s="316">
        <v>37</v>
      </c>
      <c r="B243" s="317"/>
      <c r="C243" s="318"/>
      <c r="D243" s="26" t="s">
        <v>167</v>
      </c>
      <c r="E243" s="121">
        <v>0</v>
      </c>
      <c r="F243" s="47">
        <v>10</v>
      </c>
      <c r="G243" s="47">
        <v>0</v>
      </c>
      <c r="H243" s="47">
        <v>0</v>
      </c>
      <c r="I243" s="47">
        <v>0</v>
      </c>
      <c r="J243" s="236"/>
      <c r="K243" s="237"/>
      <c r="L243" s="237"/>
      <c r="M243" s="237"/>
      <c r="N243" s="237"/>
      <c r="O243" s="237"/>
      <c r="P243"/>
    </row>
    <row r="244" spans="1:314" ht="25.5" hidden="1" x14ac:dyDescent="0.25">
      <c r="A244" s="313">
        <v>372</v>
      </c>
      <c r="B244" s="314"/>
      <c r="C244" s="315"/>
      <c r="D244" s="42" t="s">
        <v>166</v>
      </c>
      <c r="E244" s="63">
        <v>0</v>
      </c>
      <c r="F244" s="45">
        <v>10</v>
      </c>
      <c r="G244" s="45">
        <v>0</v>
      </c>
      <c r="H244" s="45">
        <v>0</v>
      </c>
      <c r="I244" s="45">
        <v>0</v>
      </c>
      <c r="J244" s="236"/>
      <c r="K244" s="237"/>
      <c r="L244" s="237"/>
      <c r="M244" s="237"/>
      <c r="N244" s="237"/>
      <c r="O244" s="237"/>
      <c r="P244"/>
    </row>
    <row r="245" spans="1:314" ht="25.5" hidden="1" x14ac:dyDescent="0.25">
      <c r="A245" s="319">
        <v>3722</v>
      </c>
      <c r="B245" s="320"/>
      <c r="C245" s="321"/>
      <c r="D245" s="42" t="s">
        <v>165</v>
      </c>
      <c r="E245" s="63">
        <v>0</v>
      </c>
      <c r="F245" s="45">
        <v>10</v>
      </c>
      <c r="G245" s="45">
        <v>0</v>
      </c>
      <c r="H245" s="45">
        <v>0</v>
      </c>
      <c r="I245" s="45">
        <v>0</v>
      </c>
      <c r="J245" s="236"/>
      <c r="K245" s="237"/>
      <c r="L245" s="237"/>
      <c r="M245" s="237"/>
      <c r="N245" s="237"/>
      <c r="O245" s="237"/>
      <c r="P245"/>
    </row>
    <row r="246" spans="1:314" ht="29.25" customHeight="1" x14ac:dyDescent="0.25">
      <c r="A246" s="316">
        <v>38</v>
      </c>
      <c r="B246" s="317"/>
      <c r="C246" s="318"/>
      <c r="D246" s="26" t="s">
        <v>168</v>
      </c>
      <c r="E246" s="121">
        <f>E247</f>
        <v>1.23</v>
      </c>
      <c r="F246" s="47">
        <v>10</v>
      </c>
      <c r="G246" s="47">
        <f t="shared" ref="G246:I247" si="49">G247</f>
        <v>10</v>
      </c>
      <c r="H246" s="47">
        <f t="shared" si="49"/>
        <v>10</v>
      </c>
      <c r="I246" s="47">
        <f t="shared" si="49"/>
        <v>10</v>
      </c>
      <c r="J246" s="236"/>
      <c r="K246" s="237"/>
      <c r="L246" s="237"/>
      <c r="M246" s="237"/>
      <c r="N246" s="237"/>
      <c r="O246" s="237"/>
      <c r="P246"/>
    </row>
    <row r="247" spans="1:314" hidden="1" x14ac:dyDescent="0.25">
      <c r="A247" s="313">
        <v>381</v>
      </c>
      <c r="B247" s="314"/>
      <c r="C247" s="315"/>
      <c r="D247" s="42" t="s">
        <v>125</v>
      </c>
      <c r="E247" s="63">
        <f>E248</f>
        <v>1.23</v>
      </c>
      <c r="F247" s="45">
        <v>10</v>
      </c>
      <c r="G247" s="45">
        <f t="shared" si="49"/>
        <v>10</v>
      </c>
      <c r="H247" s="45">
        <f t="shared" si="49"/>
        <v>10</v>
      </c>
      <c r="I247" s="45">
        <f t="shared" si="49"/>
        <v>10</v>
      </c>
      <c r="J247" s="236"/>
      <c r="K247" s="237"/>
      <c r="L247" s="237"/>
      <c r="M247" s="237"/>
      <c r="N247" s="237"/>
      <c r="O247" s="237"/>
      <c r="P247"/>
    </row>
    <row r="248" spans="1:314" hidden="1" x14ac:dyDescent="0.25">
      <c r="A248" s="319">
        <v>3812</v>
      </c>
      <c r="B248" s="320"/>
      <c r="C248" s="321"/>
      <c r="D248" s="124" t="s">
        <v>173</v>
      </c>
      <c r="E248" s="63">
        <v>1.23</v>
      </c>
      <c r="F248" s="45">
        <v>10</v>
      </c>
      <c r="G248" s="45">
        <v>10</v>
      </c>
      <c r="H248" s="45">
        <v>10</v>
      </c>
      <c r="I248" s="45">
        <v>10</v>
      </c>
      <c r="J248" s="236"/>
      <c r="K248" s="237"/>
      <c r="L248" s="237"/>
      <c r="M248" s="237"/>
      <c r="N248" s="237"/>
      <c r="O248" s="237"/>
      <c r="P248"/>
    </row>
    <row r="249" spans="1:314" ht="25.5" x14ac:dyDescent="0.25">
      <c r="A249" s="322" t="s">
        <v>87</v>
      </c>
      <c r="B249" s="323"/>
      <c r="C249" s="324"/>
      <c r="D249" s="16" t="s">
        <v>88</v>
      </c>
      <c r="E249" s="63">
        <f>E250</f>
        <v>4237.08</v>
      </c>
      <c r="F249" s="45">
        <v>3000</v>
      </c>
      <c r="G249" s="45">
        <f t="shared" ref="G249:I251" si="50">G250</f>
        <v>1000</v>
      </c>
      <c r="H249" s="45">
        <f t="shared" si="50"/>
        <v>1000</v>
      </c>
      <c r="I249" s="45">
        <f t="shared" si="50"/>
        <v>1000</v>
      </c>
      <c r="J249" s="236"/>
      <c r="K249" s="237"/>
      <c r="L249" s="237"/>
      <c r="M249" s="237"/>
      <c r="N249" s="237"/>
      <c r="O249" s="237"/>
      <c r="P249"/>
    </row>
    <row r="250" spans="1:314" ht="25.5" x14ac:dyDescent="0.25">
      <c r="A250" s="325" t="s">
        <v>89</v>
      </c>
      <c r="B250" s="326"/>
      <c r="C250" s="327"/>
      <c r="D250" s="27" t="s">
        <v>90</v>
      </c>
      <c r="E250" s="119">
        <f>E251</f>
        <v>4237.08</v>
      </c>
      <c r="F250" s="46">
        <v>3000</v>
      </c>
      <c r="G250" s="46">
        <f t="shared" si="50"/>
        <v>1000</v>
      </c>
      <c r="H250" s="46">
        <f t="shared" si="50"/>
        <v>1000</v>
      </c>
      <c r="I250" s="46">
        <f t="shared" si="50"/>
        <v>1000</v>
      </c>
      <c r="J250" s="246">
        <v>921</v>
      </c>
      <c r="K250" s="255">
        <f>E250</f>
        <v>4237.08</v>
      </c>
      <c r="L250" s="255">
        <f t="shared" ref="L250:O250" si="51">F250</f>
        <v>3000</v>
      </c>
      <c r="M250" s="255">
        <f t="shared" si="51"/>
        <v>1000</v>
      </c>
      <c r="N250" s="255">
        <f t="shared" si="51"/>
        <v>1000</v>
      </c>
      <c r="O250" s="255">
        <f t="shared" si="51"/>
        <v>1000</v>
      </c>
      <c r="P250"/>
    </row>
    <row r="251" spans="1:314" s="22" customFormat="1" ht="23.25" customHeight="1" x14ac:dyDescent="0.25">
      <c r="A251" s="322">
        <v>3</v>
      </c>
      <c r="B251" s="323"/>
      <c r="C251" s="324"/>
      <c r="D251" s="16" t="s">
        <v>18</v>
      </c>
      <c r="E251" s="63">
        <f>E252</f>
        <v>4237.08</v>
      </c>
      <c r="F251" s="45">
        <v>3000</v>
      </c>
      <c r="G251" s="45">
        <f t="shared" si="50"/>
        <v>1000</v>
      </c>
      <c r="H251" s="45">
        <f t="shared" si="50"/>
        <v>1000</v>
      </c>
      <c r="I251" s="45">
        <f t="shared" si="50"/>
        <v>1000</v>
      </c>
      <c r="J251" s="24"/>
      <c r="K251" s="40"/>
      <c r="L251" s="40"/>
      <c r="M251" s="40"/>
      <c r="N251" s="40"/>
      <c r="O251" s="40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  <c r="HO251"/>
      <c r="HP251"/>
      <c r="HQ251"/>
      <c r="HR251"/>
      <c r="HS251"/>
      <c r="HT251"/>
      <c r="HU251"/>
      <c r="HV251"/>
      <c r="HW251"/>
      <c r="HX251"/>
      <c r="HY251"/>
      <c r="HZ251"/>
      <c r="IA251"/>
      <c r="IB251"/>
      <c r="IC251"/>
      <c r="ID251"/>
      <c r="IE251"/>
      <c r="IF251"/>
      <c r="IG251"/>
      <c r="IH251"/>
      <c r="II251"/>
      <c r="IJ251"/>
      <c r="IK251"/>
      <c r="IL251"/>
      <c r="IM251"/>
      <c r="IN251"/>
      <c r="IO251"/>
      <c r="IP251"/>
      <c r="IQ251"/>
      <c r="IR251"/>
      <c r="IS251"/>
      <c r="IT251"/>
      <c r="IU251"/>
      <c r="IV251"/>
      <c r="IW251"/>
      <c r="IX251"/>
      <c r="IY251"/>
      <c r="IZ251"/>
      <c r="JA251"/>
      <c r="JB251"/>
      <c r="JC251"/>
      <c r="JD251"/>
      <c r="JE251"/>
      <c r="JF251"/>
      <c r="JG251"/>
      <c r="JH251"/>
      <c r="JI251"/>
      <c r="JJ251"/>
      <c r="JK251"/>
      <c r="JL251"/>
      <c r="JM251"/>
      <c r="JN251"/>
      <c r="JO251"/>
      <c r="JP251"/>
      <c r="JQ251"/>
      <c r="JR251"/>
      <c r="JS251"/>
      <c r="JT251"/>
      <c r="JU251"/>
      <c r="JV251"/>
      <c r="JW251"/>
      <c r="JX251"/>
      <c r="JY251"/>
      <c r="JZ251"/>
      <c r="KA251"/>
      <c r="KB251"/>
      <c r="KC251"/>
      <c r="KD251"/>
      <c r="KE251"/>
      <c r="KF251"/>
      <c r="KG251"/>
      <c r="KH251"/>
      <c r="KI251"/>
      <c r="KJ251"/>
      <c r="KK251"/>
      <c r="KL251"/>
      <c r="KM251"/>
      <c r="KN251"/>
      <c r="KO251"/>
      <c r="KP251"/>
      <c r="KQ251"/>
      <c r="KR251"/>
      <c r="KS251"/>
      <c r="KT251"/>
      <c r="KU251"/>
      <c r="KV251"/>
      <c r="KW251"/>
      <c r="KX251"/>
      <c r="KY251"/>
      <c r="KZ251"/>
      <c r="LA251"/>
      <c r="LB251"/>
    </row>
    <row r="252" spans="1:314" s="22" customFormat="1" ht="25.5" customHeight="1" x14ac:dyDescent="0.25">
      <c r="A252" s="316">
        <v>32</v>
      </c>
      <c r="B252" s="317"/>
      <c r="C252" s="318"/>
      <c r="D252" s="26" t="s">
        <v>28</v>
      </c>
      <c r="E252" s="120">
        <f>E253+E255+E257</f>
        <v>4237.08</v>
      </c>
      <c r="F252" s="47">
        <f>F253+F255+F257+F259</f>
        <v>3000</v>
      </c>
      <c r="G252" s="47">
        <f>G259</f>
        <v>1000</v>
      </c>
      <c r="H252" s="47">
        <f>H259</f>
        <v>1000</v>
      </c>
      <c r="I252" s="47">
        <f>I259</f>
        <v>1000</v>
      </c>
      <c r="J252" s="24"/>
      <c r="K252" s="40"/>
      <c r="L252" s="40"/>
      <c r="M252" s="40"/>
      <c r="N252" s="40"/>
      <c r="O252" s="40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  <c r="HO252"/>
      <c r="HP252"/>
      <c r="HQ252"/>
      <c r="HR252"/>
      <c r="HS252"/>
      <c r="HT252"/>
      <c r="HU252"/>
      <c r="HV252"/>
      <c r="HW252"/>
      <c r="HX252"/>
      <c r="HY252"/>
      <c r="HZ252"/>
      <c r="IA252"/>
      <c r="IB252"/>
      <c r="IC252"/>
      <c r="ID252"/>
      <c r="IE252"/>
      <c r="IF252"/>
      <c r="IG252"/>
      <c r="IH252"/>
      <c r="II252"/>
      <c r="IJ252"/>
      <c r="IK252"/>
      <c r="IL252"/>
      <c r="IM252"/>
      <c r="IN252"/>
      <c r="IO252"/>
      <c r="IP252"/>
      <c r="IQ252"/>
      <c r="IR252"/>
      <c r="IS252"/>
      <c r="IT252"/>
      <c r="IU252"/>
      <c r="IV252"/>
      <c r="IW252"/>
      <c r="IX252"/>
      <c r="IY252"/>
      <c r="IZ252"/>
      <c r="JA252"/>
      <c r="JB252"/>
      <c r="JC252"/>
      <c r="JD252"/>
      <c r="JE252"/>
      <c r="JF252"/>
      <c r="JG252"/>
      <c r="JH252"/>
      <c r="JI252"/>
      <c r="JJ252"/>
      <c r="JK252"/>
      <c r="JL252"/>
      <c r="JM252"/>
      <c r="JN252"/>
      <c r="JO252"/>
      <c r="JP252"/>
      <c r="JQ252"/>
      <c r="JR252"/>
      <c r="JS252"/>
      <c r="JT252"/>
      <c r="JU252"/>
      <c r="JV252"/>
      <c r="JW252"/>
      <c r="JX252"/>
      <c r="JY252"/>
      <c r="JZ252"/>
      <c r="KA252"/>
      <c r="KB252"/>
      <c r="KC252"/>
      <c r="KD252"/>
      <c r="KE252"/>
      <c r="KF252"/>
      <c r="KG252"/>
      <c r="KH252"/>
      <c r="KI252"/>
      <c r="KJ252"/>
      <c r="KK252"/>
      <c r="KL252"/>
      <c r="KM252"/>
      <c r="KN252"/>
      <c r="KO252"/>
      <c r="KP252"/>
      <c r="KQ252"/>
      <c r="KR252"/>
      <c r="KS252"/>
      <c r="KT252"/>
      <c r="KU252"/>
      <c r="KV252"/>
      <c r="KW252"/>
      <c r="KX252"/>
      <c r="KY252"/>
      <c r="KZ252"/>
      <c r="LA252"/>
      <c r="LB252"/>
    </row>
    <row r="253" spans="1:314" s="22" customFormat="1" ht="22.5" hidden="1" customHeight="1" x14ac:dyDescent="0.25">
      <c r="A253" s="322">
        <v>321</v>
      </c>
      <c r="B253" s="323"/>
      <c r="C253" s="324"/>
      <c r="D253" s="16" t="s">
        <v>39</v>
      </c>
      <c r="E253" s="63">
        <f>E254</f>
        <v>66.08</v>
      </c>
      <c r="F253" s="45">
        <v>1000</v>
      </c>
      <c r="G253" s="45">
        <v>0</v>
      </c>
      <c r="H253" s="45">
        <v>0</v>
      </c>
      <c r="I253" s="45">
        <v>0</v>
      </c>
      <c r="J253" s="24"/>
      <c r="K253" s="40"/>
      <c r="L253" s="40"/>
      <c r="M253" s="40"/>
      <c r="N253" s="40"/>
      <c r="O253" s="40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  <c r="HO253"/>
      <c r="HP253"/>
      <c r="HQ253"/>
      <c r="HR253"/>
      <c r="HS253"/>
      <c r="HT253"/>
      <c r="HU253"/>
      <c r="HV253"/>
      <c r="HW253"/>
      <c r="HX253"/>
      <c r="HY253"/>
      <c r="HZ253"/>
      <c r="IA253"/>
      <c r="IB253"/>
      <c r="IC253"/>
      <c r="ID253"/>
      <c r="IE253"/>
      <c r="IF253"/>
      <c r="IG253"/>
      <c r="IH253"/>
      <c r="II253"/>
      <c r="IJ253"/>
      <c r="IK253"/>
      <c r="IL253"/>
      <c r="IM253"/>
      <c r="IN253"/>
      <c r="IO253"/>
      <c r="IP253"/>
      <c r="IQ253"/>
      <c r="IR253"/>
      <c r="IS253"/>
      <c r="IT253"/>
      <c r="IU253"/>
      <c r="IV253"/>
      <c r="IW253"/>
      <c r="IX253"/>
      <c r="IY253"/>
      <c r="IZ253"/>
      <c r="JA253"/>
      <c r="JB253"/>
      <c r="JC253"/>
      <c r="JD253"/>
      <c r="JE253"/>
      <c r="JF253"/>
      <c r="JG253"/>
      <c r="JH253"/>
      <c r="JI253"/>
      <c r="JJ253"/>
      <c r="JK253"/>
      <c r="JL253"/>
      <c r="JM253"/>
      <c r="JN253"/>
      <c r="JO253"/>
      <c r="JP253"/>
      <c r="JQ253"/>
      <c r="JR253"/>
      <c r="JS253"/>
      <c r="JT253"/>
      <c r="JU253"/>
      <c r="JV253"/>
      <c r="JW253"/>
      <c r="JX253"/>
      <c r="JY253"/>
      <c r="JZ253"/>
      <c r="KA253"/>
      <c r="KB253"/>
      <c r="KC253"/>
      <c r="KD253"/>
      <c r="KE253"/>
      <c r="KF253"/>
      <c r="KG253"/>
      <c r="KH253"/>
      <c r="KI253"/>
      <c r="KJ253"/>
      <c r="KK253"/>
      <c r="KL253"/>
      <c r="KM253"/>
      <c r="KN253"/>
      <c r="KO253"/>
      <c r="KP253"/>
      <c r="KQ253"/>
      <c r="KR253"/>
      <c r="KS253"/>
      <c r="KT253"/>
      <c r="KU253"/>
      <c r="KV253"/>
      <c r="KW253"/>
      <c r="KX253"/>
      <c r="KY253"/>
      <c r="KZ253"/>
      <c r="LA253"/>
      <c r="LB253"/>
    </row>
    <row r="254" spans="1:314" hidden="1" x14ac:dyDescent="0.25">
      <c r="A254" s="319">
        <v>3211</v>
      </c>
      <c r="B254" s="320"/>
      <c r="C254" s="321"/>
      <c r="D254" s="15" t="s">
        <v>40</v>
      </c>
      <c r="E254" s="63">
        <v>66.08</v>
      </c>
      <c r="F254" s="45">
        <v>1000</v>
      </c>
      <c r="G254" s="45">
        <v>0</v>
      </c>
      <c r="H254" s="45">
        <v>0</v>
      </c>
      <c r="I254" s="45">
        <v>0</v>
      </c>
      <c r="J254" s="248"/>
      <c r="K254" s="249"/>
      <c r="L254" s="250"/>
      <c r="M254" s="250"/>
      <c r="N254" s="250"/>
      <c r="O254" s="250"/>
      <c r="P254"/>
    </row>
    <row r="255" spans="1:314" hidden="1" x14ac:dyDescent="0.25">
      <c r="A255" s="313">
        <v>322</v>
      </c>
      <c r="B255" s="314"/>
      <c r="C255" s="315"/>
      <c r="D255" s="15" t="s">
        <v>44</v>
      </c>
      <c r="E255" s="63">
        <f>E256</f>
        <v>1470</v>
      </c>
      <c r="F255" s="45">
        <v>1000</v>
      </c>
      <c r="G255" s="45">
        <v>0</v>
      </c>
      <c r="H255" s="45">
        <v>0</v>
      </c>
      <c r="I255" s="45">
        <v>0</v>
      </c>
      <c r="J255" s="236"/>
      <c r="K255" s="237"/>
      <c r="L255" s="237"/>
      <c r="M255" s="237"/>
      <c r="N255" s="237"/>
      <c r="O255" s="237"/>
      <c r="P255"/>
    </row>
    <row r="256" spans="1:314" ht="25.5" hidden="1" x14ac:dyDescent="0.25">
      <c r="A256" s="319">
        <v>3221</v>
      </c>
      <c r="B256" s="320"/>
      <c r="C256" s="321"/>
      <c r="D256" s="15" t="s">
        <v>45</v>
      </c>
      <c r="E256" s="63">
        <v>1470</v>
      </c>
      <c r="F256" s="45">
        <v>1000</v>
      </c>
      <c r="G256" s="45">
        <v>0</v>
      </c>
      <c r="H256" s="45">
        <v>0</v>
      </c>
      <c r="I256" s="45">
        <v>0</v>
      </c>
      <c r="J256" s="248"/>
      <c r="K256" s="249"/>
      <c r="L256" s="250"/>
      <c r="M256" s="250"/>
      <c r="N256" s="250"/>
      <c r="O256" s="250"/>
      <c r="P256"/>
    </row>
    <row r="257" spans="1:314" hidden="1" x14ac:dyDescent="0.25">
      <c r="A257" s="313">
        <v>323</v>
      </c>
      <c r="B257" s="314"/>
      <c r="C257" s="315"/>
      <c r="D257" s="15" t="s">
        <v>49</v>
      </c>
      <c r="E257" s="63">
        <f>E258</f>
        <v>2701</v>
      </c>
      <c r="F257" s="45">
        <v>500</v>
      </c>
      <c r="G257" s="45">
        <v>0</v>
      </c>
      <c r="H257" s="45">
        <v>0</v>
      </c>
      <c r="I257" s="45">
        <v>0</v>
      </c>
      <c r="J257" s="236"/>
      <c r="K257" s="237"/>
      <c r="L257" s="237"/>
      <c r="M257" s="237"/>
      <c r="N257" s="237"/>
      <c r="O257" s="237"/>
      <c r="P257"/>
    </row>
    <row r="258" spans="1:314" hidden="1" x14ac:dyDescent="0.25">
      <c r="A258" s="319">
        <v>3231</v>
      </c>
      <c r="B258" s="320"/>
      <c r="C258" s="321"/>
      <c r="D258" s="15" t="s">
        <v>50</v>
      </c>
      <c r="E258" s="63">
        <v>2701</v>
      </c>
      <c r="F258" s="45">
        <v>500</v>
      </c>
      <c r="G258" s="45">
        <v>0</v>
      </c>
      <c r="H258" s="45">
        <v>0</v>
      </c>
      <c r="I258" s="45">
        <v>0</v>
      </c>
      <c r="J258" s="248"/>
      <c r="K258" s="249"/>
      <c r="L258" s="250"/>
      <c r="M258" s="250"/>
      <c r="N258" s="250"/>
      <c r="O258" s="250"/>
      <c r="P258"/>
    </row>
    <row r="259" spans="1:314" ht="25.5" hidden="1" x14ac:dyDescent="0.25">
      <c r="A259" s="313">
        <v>329</v>
      </c>
      <c r="B259" s="314"/>
      <c r="C259" s="315"/>
      <c r="D259" s="15" t="s">
        <v>58</v>
      </c>
      <c r="E259" s="63">
        <v>0</v>
      </c>
      <c r="F259" s="45">
        <v>500</v>
      </c>
      <c r="G259" s="45">
        <f>G260</f>
        <v>1000</v>
      </c>
      <c r="H259" s="45">
        <f>H260</f>
        <v>1000</v>
      </c>
      <c r="I259" s="45">
        <f>I260</f>
        <v>1000</v>
      </c>
      <c r="J259" s="236"/>
      <c r="K259" s="237"/>
      <c r="L259" s="237"/>
      <c r="M259" s="237"/>
      <c r="N259" s="237"/>
      <c r="O259" s="237"/>
      <c r="P259"/>
    </row>
    <row r="260" spans="1:314" ht="25.5" hidden="1" x14ac:dyDescent="0.25">
      <c r="A260" s="319">
        <v>3299</v>
      </c>
      <c r="B260" s="320"/>
      <c r="C260" s="321"/>
      <c r="D260" s="15" t="s">
        <v>58</v>
      </c>
      <c r="E260" s="63">
        <v>0</v>
      </c>
      <c r="F260" s="45">
        <v>500</v>
      </c>
      <c r="G260" s="45">
        <v>1000</v>
      </c>
      <c r="H260" s="45">
        <v>1000</v>
      </c>
      <c r="I260" s="45">
        <v>1000</v>
      </c>
      <c r="J260" s="248"/>
      <c r="K260" s="249"/>
      <c r="L260" s="250"/>
      <c r="M260" s="250"/>
      <c r="N260" s="250"/>
      <c r="O260" s="250"/>
      <c r="P260"/>
    </row>
    <row r="261" spans="1:314" ht="29.25" customHeight="1" x14ac:dyDescent="0.25">
      <c r="A261" s="322" t="s">
        <v>94</v>
      </c>
      <c r="B261" s="323"/>
      <c r="C261" s="324"/>
      <c r="D261" s="16" t="s">
        <v>95</v>
      </c>
      <c r="E261" s="63">
        <f>E262</f>
        <v>11512.19</v>
      </c>
      <c r="F261" s="52">
        <v>10000</v>
      </c>
      <c r="G261" s="52">
        <f>G262</f>
        <v>10000</v>
      </c>
      <c r="H261" s="52">
        <f>H262</f>
        <v>10000</v>
      </c>
      <c r="I261" s="52">
        <f>I262</f>
        <v>10000</v>
      </c>
      <c r="J261" s="236"/>
      <c r="K261" s="237"/>
      <c r="L261" s="237"/>
      <c r="M261" s="237"/>
      <c r="N261" s="237"/>
      <c r="O261" s="237"/>
      <c r="P261"/>
    </row>
    <row r="262" spans="1:314" ht="26.25" customHeight="1" x14ac:dyDescent="0.25">
      <c r="A262" s="325" t="s">
        <v>96</v>
      </c>
      <c r="B262" s="326"/>
      <c r="C262" s="327"/>
      <c r="D262" s="27" t="s">
        <v>97</v>
      </c>
      <c r="E262" s="119">
        <f>E263+E285</f>
        <v>11512.19</v>
      </c>
      <c r="F262" s="46">
        <f>F263+F285</f>
        <v>10000</v>
      </c>
      <c r="G262" s="46">
        <f>G263</f>
        <v>10000</v>
      </c>
      <c r="H262" s="46">
        <f t="shared" ref="H262:I265" si="52">H263</f>
        <v>10000</v>
      </c>
      <c r="I262" s="46">
        <f t="shared" si="52"/>
        <v>10000</v>
      </c>
      <c r="J262" s="246">
        <v>921</v>
      </c>
      <c r="K262" s="255">
        <f>E262</f>
        <v>11512.19</v>
      </c>
      <c r="L262" s="255">
        <f t="shared" ref="L262:O262" si="53">F262</f>
        <v>10000</v>
      </c>
      <c r="M262" s="255">
        <f t="shared" si="53"/>
        <v>10000</v>
      </c>
      <c r="N262" s="255">
        <f t="shared" si="53"/>
        <v>10000</v>
      </c>
      <c r="O262" s="255">
        <f t="shared" si="53"/>
        <v>10000</v>
      </c>
      <c r="P262"/>
    </row>
    <row r="263" spans="1:314" s="22" customFormat="1" ht="23.25" customHeight="1" x14ac:dyDescent="0.25">
      <c r="A263" s="322">
        <v>3</v>
      </c>
      <c r="B263" s="323"/>
      <c r="C263" s="324"/>
      <c r="D263" s="16" t="s">
        <v>18</v>
      </c>
      <c r="E263" s="63">
        <f>E264+E282</f>
        <v>10736.08</v>
      </c>
      <c r="F263" s="45">
        <f>F264+F282</f>
        <v>5000</v>
      </c>
      <c r="G263" s="45">
        <f>G264</f>
        <v>10000</v>
      </c>
      <c r="H263" s="45">
        <f t="shared" si="52"/>
        <v>10000</v>
      </c>
      <c r="I263" s="45">
        <f t="shared" si="52"/>
        <v>10000</v>
      </c>
      <c r="J263" s="24"/>
      <c r="K263" s="40"/>
      <c r="L263" s="40"/>
      <c r="M263" s="40"/>
      <c r="N263" s="40"/>
      <c r="O263" s="40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  <c r="HO263"/>
      <c r="HP263"/>
      <c r="HQ263"/>
      <c r="HR263"/>
      <c r="HS263"/>
      <c r="HT263"/>
      <c r="HU263"/>
      <c r="HV263"/>
      <c r="HW263"/>
      <c r="HX263"/>
      <c r="HY263"/>
      <c r="HZ263"/>
      <c r="IA263"/>
      <c r="IB263"/>
      <c r="IC263"/>
      <c r="ID263"/>
      <c r="IE263"/>
      <c r="IF263"/>
      <c r="IG263"/>
      <c r="IH263"/>
      <c r="II263"/>
      <c r="IJ263"/>
      <c r="IK263"/>
      <c r="IL263"/>
      <c r="IM263"/>
      <c r="IN263"/>
      <c r="IO263"/>
      <c r="IP263"/>
      <c r="IQ263"/>
      <c r="IR263"/>
      <c r="IS263"/>
      <c r="IT263"/>
      <c r="IU263"/>
      <c r="IV263"/>
      <c r="IW263"/>
      <c r="IX263"/>
      <c r="IY263"/>
      <c r="IZ263"/>
      <c r="JA263"/>
      <c r="JB263"/>
      <c r="JC263"/>
      <c r="JD263"/>
      <c r="JE263"/>
      <c r="JF263"/>
      <c r="JG263"/>
      <c r="JH263"/>
      <c r="JI263"/>
      <c r="JJ263"/>
      <c r="JK263"/>
      <c r="JL263"/>
      <c r="JM263"/>
      <c r="JN263"/>
      <c r="JO263"/>
      <c r="JP263"/>
      <c r="JQ263"/>
      <c r="JR263"/>
      <c r="JS263"/>
      <c r="JT263"/>
      <c r="JU263"/>
      <c r="JV263"/>
      <c r="JW263"/>
      <c r="JX263"/>
      <c r="JY263"/>
      <c r="JZ263"/>
      <c r="KA263"/>
      <c r="KB263"/>
      <c r="KC263"/>
      <c r="KD263"/>
      <c r="KE263"/>
      <c r="KF263"/>
      <c r="KG263"/>
      <c r="KH263"/>
      <c r="KI263"/>
      <c r="KJ263"/>
      <c r="KK263"/>
      <c r="KL263"/>
      <c r="KM263"/>
      <c r="KN263"/>
      <c r="KO263"/>
      <c r="KP263"/>
      <c r="KQ263"/>
      <c r="KR263"/>
      <c r="KS263"/>
      <c r="KT263"/>
      <c r="KU263"/>
      <c r="KV263"/>
      <c r="KW263"/>
      <c r="KX263"/>
      <c r="KY263"/>
      <c r="KZ263"/>
      <c r="LA263"/>
      <c r="LB263"/>
    </row>
    <row r="264" spans="1:314" s="22" customFormat="1" ht="24.75" customHeight="1" x14ac:dyDescent="0.25">
      <c r="A264" s="316">
        <v>32</v>
      </c>
      <c r="B264" s="317"/>
      <c r="C264" s="318"/>
      <c r="D264" s="26" t="s">
        <v>28</v>
      </c>
      <c r="E264" s="120">
        <f>E265+E271+E277+E279</f>
        <v>10736.08</v>
      </c>
      <c r="F264" s="47">
        <f>F265+F268+F271+F277+F279</f>
        <v>4000</v>
      </c>
      <c r="G264" s="47">
        <f>G265</f>
        <v>10000</v>
      </c>
      <c r="H264" s="47">
        <f t="shared" si="52"/>
        <v>10000</v>
      </c>
      <c r="I264" s="47">
        <f t="shared" si="52"/>
        <v>10000</v>
      </c>
      <c r="J264" s="24"/>
      <c r="K264" s="40"/>
      <c r="L264" s="40"/>
      <c r="M264" s="40"/>
      <c r="N264" s="40"/>
      <c r="O264" s="40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  <c r="HO264"/>
      <c r="HP264"/>
      <c r="HQ264"/>
      <c r="HR264"/>
      <c r="HS264"/>
      <c r="HT264"/>
      <c r="HU264"/>
      <c r="HV264"/>
      <c r="HW264"/>
      <c r="HX264"/>
      <c r="HY264"/>
      <c r="HZ264"/>
      <c r="IA264"/>
      <c r="IB264"/>
      <c r="IC264"/>
      <c r="ID264"/>
      <c r="IE264"/>
      <c r="IF264"/>
      <c r="IG264"/>
      <c r="IH264"/>
      <c r="II264"/>
      <c r="IJ264"/>
      <c r="IK264"/>
      <c r="IL264"/>
      <c r="IM264"/>
      <c r="IN264"/>
      <c r="IO264"/>
      <c r="IP264"/>
      <c r="IQ264"/>
      <c r="IR264"/>
      <c r="IS264"/>
      <c r="IT264"/>
      <c r="IU264"/>
      <c r="IV264"/>
      <c r="IW264"/>
      <c r="IX264"/>
      <c r="IY264"/>
      <c r="IZ264"/>
      <c r="JA264"/>
      <c r="JB264"/>
      <c r="JC264"/>
      <c r="JD264"/>
      <c r="JE264"/>
      <c r="JF264"/>
      <c r="JG264"/>
      <c r="JH264"/>
      <c r="JI264"/>
      <c r="JJ264"/>
      <c r="JK264"/>
      <c r="JL264"/>
      <c r="JM264"/>
      <c r="JN264"/>
      <c r="JO264"/>
      <c r="JP264"/>
      <c r="JQ264"/>
      <c r="JR264"/>
      <c r="JS264"/>
      <c r="JT264"/>
      <c r="JU264"/>
      <c r="JV264"/>
      <c r="JW264"/>
      <c r="JX264"/>
      <c r="JY264"/>
      <c r="JZ264"/>
      <c r="KA264"/>
      <c r="KB264"/>
      <c r="KC264"/>
      <c r="KD264"/>
      <c r="KE264"/>
      <c r="KF264"/>
      <c r="KG264"/>
      <c r="KH264"/>
      <c r="KI264"/>
      <c r="KJ264"/>
      <c r="KK264"/>
      <c r="KL264"/>
      <c r="KM264"/>
      <c r="KN264"/>
      <c r="KO264"/>
      <c r="KP264"/>
      <c r="KQ264"/>
      <c r="KR264"/>
      <c r="KS264"/>
      <c r="KT264"/>
      <c r="KU264"/>
      <c r="KV264"/>
      <c r="KW264"/>
      <c r="KX264"/>
      <c r="KY264"/>
      <c r="KZ264"/>
      <c r="LA264"/>
      <c r="LB264"/>
    </row>
    <row r="265" spans="1:314" s="22" customFormat="1" ht="27" hidden="1" customHeight="1" x14ac:dyDescent="0.25">
      <c r="A265" s="313">
        <v>321</v>
      </c>
      <c r="B265" s="314"/>
      <c r="C265" s="315"/>
      <c r="D265" s="55" t="s">
        <v>39</v>
      </c>
      <c r="E265" s="63">
        <f>E266+E267</f>
        <v>7334.24</v>
      </c>
      <c r="F265" s="45">
        <v>1000</v>
      </c>
      <c r="G265" s="45">
        <f>G266</f>
        <v>10000</v>
      </c>
      <c r="H265" s="45">
        <f t="shared" si="52"/>
        <v>10000</v>
      </c>
      <c r="I265" s="45">
        <f t="shared" si="52"/>
        <v>10000</v>
      </c>
      <c r="J265" s="24"/>
      <c r="K265" s="40"/>
      <c r="L265" s="40"/>
      <c r="M265" s="40"/>
      <c r="N265" s="40"/>
      <c r="O265" s="40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  <c r="HO265"/>
      <c r="HP265"/>
      <c r="HQ265"/>
      <c r="HR265"/>
      <c r="HS265"/>
      <c r="HT265"/>
      <c r="HU265"/>
      <c r="HV265"/>
      <c r="HW265"/>
      <c r="HX265"/>
      <c r="HY265"/>
      <c r="HZ265"/>
      <c r="IA265"/>
      <c r="IB265"/>
      <c r="IC265"/>
      <c r="ID265"/>
      <c r="IE265"/>
      <c r="IF265"/>
      <c r="IG265"/>
      <c r="IH265"/>
      <c r="II265"/>
      <c r="IJ265"/>
      <c r="IK265"/>
      <c r="IL265"/>
      <c r="IM265"/>
      <c r="IN265"/>
      <c r="IO265"/>
      <c r="IP265"/>
      <c r="IQ265"/>
      <c r="IR265"/>
      <c r="IS265"/>
      <c r="IT265"/>
      <c r="IU265"/>
      <c r="IV265"/>
      <c r="IW265"/>
      <c r="IX265"/>
      <c r="IY265"/>
      <c r="IZ265"/>
      <c r="JA265"/>
      <c r="JB265"/>
      <c r="JC265"/>
      <c r="JD265"/>
      <c r="JE265"/>
      <c r="JF265"/>
      <c r="JG265"/>
      <c r="JH265"/>
      <c r="JI265"/>
      <c r="JJ265"/>
      <c r="JK265"/>
      <c r="JL265"/>
      <c r="JM265"/>
      <c r="JN265"/>
      <c r="JO265"/>
      <c r="JP265"/>
      <c r="JQ265"/>
      <c r="JR265"/>
      <c r="JS265"/>
      <c r="JT265"/>
      <c r="JU265"/>
      <c r="JV265"/>
      <c r="JW265"/>
      <c r="JX265"/>
      <c r="JY265"/>
      <c r="JZ265"/>
      <c r="KA265"/>
      <c r="KB265"/>
      <c r="KC265"/>
      <c r="KD265"/>
      <c r="KE265"/>
      <c r="KF265"/>
      <c r="KG265"/>
      <c r="KH265"/>
      <c r="KI265"/>
      <c r="KJ265"/>
      <c r="KK265"/>
      <c r="KL265"/>
      <c r="KM265"/>
      <c r="KN265"/>
      <c r="KO265"/>
      <c r="KP265"/>
      <c r="KQ265"/>
      <c r="KR265"/>
      <c r="KS265"/>
      <c r="KT265"/>
      <c r="KU265"/>
      <c r="KV265"/>
      <c r="KW265"/>
      <c r="KX265"/>
      <c r="KY265"/>
      <c r="KZ265"/>
      <c r="LA265"/>
      <c r="LB265"/>
    </row>
    <row r="266" spans="1:314" hidden="1" x14ac:dyDescent="0.25">
      <c r="A266" s="319">
        <v>3211</v>
      </c>
      <c r="B266" s="320"/>
      <c r="C266" s="321"/>
      <c r="D266" s="15" t="s">
        <v>40</v>
      </c>
      <c r="E266" s="63">
        <v>7161.5</v>
      </c>
      <c r="F266" s="45">
        <v>500</v>
      </c>
      <c r="G266" s="45">
        <v>10000</v>
      </c>
      <c r="H266" s="45">
        <v>10000</v>
      </c>
      <c r="I266" s="45">
        <v>10000</v>
      </c>
      <c r="J266" s="236"/>
      <c r="K266" s="237"/>
      <c r="L266" s="237"/>
      <c r="M266" s="237"/>
      <c r="N266" s="237"/>
      <c r="O266" s="237"/>
      <c r="P266"/>
    </row>
    <row r="267" spans="1:314" ht="33" hidden="1" customHeight="1" x14ac:dyDescent="0.25">
      <c r="A267" s="319">
        <v>3213</v>
      </c>
      <c r="B267" s="320"/>
      <c r="C267" s="321"/>
      <c r="D267" s="55" t="s">
        <v>42</v>
      </c>
      <c r="E267" s="63">
        <v>172.74</v>
      </c>
      <c r="F267" s="45">
        <v>500</v>
      </c>
      <c r="G267" s="45">
        <v>0</v>
      </c>
      <c r="H267" s="45">
        <v>0</v>
      </c>
      <c r="I267" s="45">
        <v>0</v>
      </c>
      <c r="J267" s="236"/>
      <c r="K267" s="237"/>
      <c r="L267" s="237"/>
      <c r="M267" s="237"/>
      <c r="N267" s="237"/>
      <c r="O267" s="237"/>
      <c r="P267"/>
    </row>
    <row r="268" spans="1:314" hidden="1" x14ac:dyDescent="0.25">
      <c r="A268" s="313">
        <v>322</v>
      </c>
      <c r="B268" s="314"/>
      <c r="C268" s="315"/>
      <c r="D268" s="15" t="s">
        <v>44</v>
      </c>
      <c r="E268" s="63">
        <v>0</v>
      </c>
      <c r="F268" s="45">
        <v>1000</v>
      </c>
      <c r="G268" s="45">
        <v>0</v>
      </c>
      <c r="H268" s="45">
        <v>0</v>
      </c>
      <c r="I268" s="45">
        <v>0</v>
      </c>
      <c r="J268" s="236"/>
      <c r="K268" s="237"/>
      <c r="L268" s="237"/>
      <c r="M268" s="237"/>
      <c r="N268" s="237"/>
      <c r="O268" s="237"/>
      <c r="P268"/>
    </row>
    <row r="269" spans="1:314" ht="25.5" hidden="1" x14ac:dyDescent="0.25">
      <c r="A269" s="319">
        <v>3221</v>
      </c>
      <c r="B269" s="320"/>
      <c r="C269" s="321"/>
      <c r="D269" s="55" t="s">
        <v>45</v>
      </c>
      <c r="E269" s="63">
        <v>0</v>
      </c>
      <c r="F269" s="45">
        <v>500</v>
      </c>
      <c r="G269" s="45">
        <v>0</v>
      </c>
      <c r="H269" s="45">
        <v>0</v>
      </c>
      <c r="I269" s="45">
        <v>0</v>
      </c>
      <c r="J269" s="236"/>
      <c r="K269" s="237"/>
      <c r="L269" s="237"/>
      <c r="M269" s="237"/>
      <c r="N269" s="237"/>
      <c r="O269" s="237"/>
      <c r="P269"/>
    </row>
    <row r="270" spans="1:314" ht="25.5" hidden="1" x14ac:dyDescent="0.25">
      <c r="A270" s="319">
        <v>3224</v>
      </c>
      <c r="B270" s="320"/>
      <c r="C270" s="321"/>
      <c r="D270" s="111" t="s">
        <v>68</v>
      </c>
      <c r="E270" s="63">
        <v>0</v>
      </c>
      <c r="F270" s="45">
        <v>500</v>
      </c>
      <c r="G270" s="45">
        <v>0</v>
      </c>
      <c r="H270" s="45">
        <v>0</v>
      </c>
      <c r="I270" s="45">
        <v>0</v>
      </c>
      <c r="J270" s="236"/>
      <c r="K270" s="237"/>
      <c r="L270" s="237"/>
      <c r="M270" s="237"/>
      <c r="N270" s="237"/>
      <c r="O270" s="237"/>
      <c r="P270"/>
    </row>
    <row r="271" spans="1:314" hidden="1" x14ac:dyDescent="0.25">
      <c r="A271" s="313">
        <v>323</v>
      </c>
      <c r="B271" s="314"/>
      <c r="C271" s="315"/>
      <c r="D271" s="15" t="s">
        <v>49</v>
      </c>
      <c r="E271" s="63">
        <f>SUM(E272:E276)</f>
        <v>1358.91</v>
      </c>
      <c r="F271" s="45">
        <v>500</v>
      </c>
      <c r="G271" s="45">
        <v>0</v>
      </c>
      <c r="H271" s="45">
        <v>0</v>
      </c>
      <c r="I271" s="45">
        <v>0</v>
      </c>
      <c r="J271" s="236"/>
      <c r="K271" s="237"/>
      <c r="L271" s="237"/>
      <c r="M271" s="237"/>
      <c r="N271" s="237"/>
      <c r="O271" s="237"/>
      <c r="P271"/>
    </row>
    <row r="272" spans="1:314" hidden="1" x14ac:dyDescent="0.25">
      <c r="A272" s="319">
        <v>3231</v>
      </c>
      <c r="B272" s="320"/>
      <c r="C272" s="321"/>
      <c r="D272" s="124" t="s">
        <v>50</v>
      </c>
      <c r="E272" s="63">
        <v>2.89</v>
      </c>
      <c r="F272" s="45">
        <v>0</v>
      </c>
      <c r="G272" s="45">
        <v>0</v>
      </c>
      <c r="H272" s="45">
        <v>0</v>
      </c>
      <c r="I272" s="45">
        <v>0</v>
      </c>
      <c r="J272" s="236"/>
      <c r="K272" s="237"/>
      <c r="L272" s="237"/>
      <c r="M272" s="237"/>
      <c r="N272" s="237"/>
      <c r="O272" s="237"/>
      <c r="P272"/>
    </row>
    <row r="273" spans="1:16" ht="25.5" hidden="1" x14ac:dyDescent="0.25">
      <c r="A273" s="319">
        <v>3232</v>
      </c>
      <c r="B273" s="320"/>
      <c r="C273" s="321"/>
      <c r="D273" s="124" t="s">
        <v>70</v>
      </c>
      <c r="E273" s="63">
        <v>632.19000000000005</v>
      </c>
      <c r="F273" s="45">
        <v>0</v>
      </c>
      <c r="G273" s="45">
        <v>0</v>
      </c>
      <c r="H273" s="45">
        <v>0</v>
      </c>
      <c r="I273" s="45">
        <v>0</v>
      </c>
      <c r="J273" s="236"/>
      <c r="K273" s="237"/>
      <c r="L273" s="237"/>
      <c r="M273" s="237"/>
      <c r="N273" s="237"/>
      <c r="O273" s="237"/>
      <c r="P273"/>
    </row>
    <row r="274" spans="1:16" hidden="1" x14ac:dyDescent="0.25">
      <c r="A274" s="319">
        <v>3233</v>
      </c>
      <c r="B274" s="320"/>
      <c r="C274" s="321"/>
      <c r="D274" s="112" t="s">
        <v>51</v>
      </c>
      <c r="E274" s="63">
        <v>375</v>
      </c>
      <c r="F274" s="45">
        <v>250</v>
      </c>
      <c r="G274" s="45">
        <v>0</v>
      </c>
      <c r="H274" s="45">
        <v>0</v>
      </c>
      <c r="I274" s="45">
        <v>0</v>
      </c>
      <c r="J274" s="236"/>
      <c r="K274" s="237"/>
      <c r="L274" s="237"/>
      <c r="M274" s="237"/>
      <c r="N274" s="237"/>
      <c r="O274" s="237"/>
      <c r="P274"/>
    </row>
    <row r="275" spans="1:16" hidden="1" x14ac:dyDescent="0.25">
      <c r="A275" s="319">
        <v>3237</v>
      </c>
      <c r="B275" s="320"/>
      <c r="C275" s="321"/>
      <c r="D275" s="15" t="s">
        <v>55</v>
      </c>
      <c r="E275" s="63">
        <v>327.83</v>
      </c>
      <c r="F275" s="45">
        <v>250</v>
      </c>
      <c r="G275" s="45">
        <v>0</v>
      </c>
      <c r="H275" s="45">
        <v>0</v>
      </c>
      <c r="I275" s="45">
        <v>0</v>
      </c>
      <c r="J275" s="248"/>
      <c r="K275" s="249"/>
      <c r="L275" s="250"/>
      <c r="M275" s="250"/>
      <c r="N275" s="250"/>
      <c r="O275" s="250"/>
      <c r="P275"/>
    </row>
    <row r="276" spans="1:16" hidden="1" x14ac:dyDescent="0.25">
      <c r="A276" s="319">
        <v>3239</v>
      </c>
      <c r="B276" s="320"/>
      <c r="C276" s="321"/>
      <c r="D276" s="23" t="s">
        <v>51</v>
      </c>
      <c r="E276" s="63">
        <v>21</v>
      </c>
      <c r="F276" s="45">
        <v>0</v>
      </c>
      <c r="G276" s="45">
        <v>0</v>
      </c>
      <c r="H276" s="45">
        <v>0</v>
      </c>
      <c r="I276" s="45">
        <v>0</v>
      </c>
      <c r="J276" s="251"/>
      <c r="K276" s="253"/>
      <c r="L276" s="253"/>
      <c r="M276" s="253"/>
      <c r="N276" s="253"/>
      <c r="O276" s="253"/>
      <c r="P276"/>
    </row>
    <row r="277" spans="1:16" ht="25.5" hidden="1" x14ac:dyDescent="0.25">
      <c r="A277" s="313">
        <v>324</v>
      </c>
      <c r="B277" s="314"/>
      <c r="C277" s="315"/>
      <c r="D277" s="112" t="s">
        <v>85</v>
      </c>
      <c r="E277" s="63">
        <f>E278</f>
        <v>125</v>
      </c>
      <c r="F277" s="45">
        <v>500</v>
      </c>
      <c r="G277" s="45">
        <v>0</v>
      </c>
      <c r="H277" s="45">
        <v>0</v>
      </c>
      <c r="I277" s="45">
        <v>0</v>
      </c>
      <c r="J277" s="251"/>
      <c r="K277" s="253"/>
      <c r="L277" s="253"/>
      <c r="M277" s="253"/>
      <c r="N277" s="253"/>
      <c r="O277" s="253"/>
      <c r="P277"/>
    </row>
    <row r="278" spans="1:16" ht="25.5" hidden="1" x14ac:dyDescent="0.25">
      <c r="A278" s="319">
        <v>3241</v>
      </c>
      <c r="B278" s="320"/>
      <c r="C278" s="321"/>
      <c r="D278" s="112" t="s">
        <v>85</v>
      </c>
      <c r="E278" s="63">
        <v>125</v>
      </c>
      <c r="F278" s="45">
        <v>500</v>
      </c>
      <c r="G278" s="45">
        <v>0</v>
      </c>
      <c r="H278" s="45">
        <v>0</v>
      </c>
      <c r="I278" s="45">
        <v>0</v>
      </c>
      <c r="J278" s="251"/>
      <c r="K278" s="253"/>
      <c r="L278" s="253"/>
      <c r="M278" s="253"/>
      <c r="N278" s="253"/>
      <c r="O278" s="253"/>
      <c r="P278"/>
    </row>
    <row r="279" spans="1:16" ht="25.5" hidden="1" x14ac:dyDescent="0.25">
      <c r="A279" s="313">
        <v>329</v>
      </c>
      <c r="B279" s="314"/>
      <c r="C279" s="315"/>
      <c r="D279" s="15" t="s">
        <v>135</v>
      </c>
      <c r="E279" s="63">
        <f>E280+E281</f>
        <v>1917.93</v>
      </c>
      <c r="F279" s="45">
        <v>1000</v>
      </c>
      <c r="G279" s="45">
        <v>0</v>
      </c>
      <c r="H279" s="45">
        <v>0</v>
      </c>
      <c r="I279" s="45">
        <v>0</v>
      </c>
      <c r="J279" s="236"/>
      <c r="K279" s="237"/>
      <c r="L279" s="237"/>
      <c r="M279" s="237"/>
      <c r="N279" s="237"/>
      <c r="O279" s="237"/>
      <c r="P279"/>
    </row>
    <row r="280" spans="1:16" hidden="1" x14ac:dyDescent="0.25">
      <c r="A280" s="319">
        <v>3293</v>
      </c>
      <c r="B280" s="320"/>
      <c r="C280" s="321"/>
      <c r="D280" s="15" t="s">
        <v>60</v>
      </c>
      <c r="E280" s="63">
        <v>1463.21</v>
      </c>
      <c r="F280" s="45">
        <v>950</v>
      </c>
      <c r="G280" s="45">
        <v>0</v>
      </c>
      <c r="H280" s="45">
        <v>0</v>
      </c>
      <c r="I280" s="45">
        <v>0</v>
      </c>
      <c r="J280" s="236"/>
      <c r="K280" s="237"/>
      <c r="L280" s="237"/>
      <c r="M280" s="237"/>
      <c r="N280" s="237"/>
      <c r="O280" s="237"/>
      <c r="P280"/>
    </row>
    <row r="281" spans="1:16" ht="25.5" hidden="1" x14ac:dyDescent="0.25">
      <c r="A281" s="319">
        <v>3299</v>
      </c>
      <c r="B281" s="320"/>
      <c r="C281" s="321"/>
      <c r="D281" s="15" t="s">
        <v>58</v>
      </c>
      <c r="E281" s="63">
        <v>454.72</v>
      </c>
      <c r="F281" s="45">
        <v>50</v>
      </c>
      <c r="G281" s="45">
        <v>0</v>
      </c>
      <c r="H281" s="45">
        <v>0</v>
      </c>
      <c r="I281" s="45">
        <v>0</v>
      </c>
      <c r="J281" s="248"/>
      <c r="K281" s="249"/>
      <c r="L281" s="250"/>
      <c r="M281" s="250"/>
      <c r="N281" s="250"/>
      <c r="O281" s="250"/>
      <c r="P281"/>
    </row>
    <row r="282" spans="1:16" ht="25.5" customHeight="1" x14ac:dyDescent="0.25">
      <c r="A282" s="316">
        <v>38</v>
      </c>
      <c r="B282" s="317"/>
      <c r="C282" s="318"/>
      <c r="D282" s="26" t="s">
        <v>200</v>
      </c>
      <c r="E282" s="120">
        <v>0</v>
      </c>
      <c r="F282" s="47">
        <v>1000</v>
      </c>
      <c r="G282" s="47">
        <v>0</v>
      </c>
      <c r="H282" s="47">
        <v>0</v>
      </c>
      <c r="I282" s="47">
        <v>0</v>
      </c>
      <c r="J282" s="251"/>
      <c r="K282" s="253"/>
      <c r="L282" s="253"/>
      <c r="M282" s="253"/>
      <c r="N282" s="253"/>
      <c r="O282" s="253"/>
      <c r="P282"/>
    </row>
    <row r="283" spans="1:16" hidden="1" x14ac:dyDescent="0.25">
      <c r="A283" s="313">
        <v>381</v>
      </c>
      <c r="B283" s="314"/>
      <c r="C283" s="315"/>
      <c r="D283" s="110" t="s">
        <v>201</v>
      </c>
      <c r="E283" s="63">
        <v>0</v>
      </c>
      <c r="F283" s="45">
        <v>1000</v>
      </c>
      <c r="G283" s="45">
        <v>0</v>
      </c>
      <c r="H283" s="45">
        <v>0</v>
      </c>
      <c r="I283" s="45">
        <v>0</v>
      </c>
      <c r="J283" s="251"/>
      <c r="K283" s="253"/>
      <c r="L283" s="253"/>
      <c r="M283" s="253"/>
      <c r="N283" s="253"/>
      <c r="O283" s="253"/>
      <c r="P283"/>
    </row>
    <row r="284" spans="1:16" hidden="1" x14ac:dyDescent="0.25">
      <c r="A284" s="319">
        <v>3811</v>
      </c>
      <c r="B284" s="320"/>
      <c r="C284" s="321"/>
      <c r="D284" s="110" t="s">
        <v>202</v>
      </c>
      <c r="E284" s="63">
        <v>0</v>
      </c>
      <c r="F284" s="45">
        <v>1000</v>
      </c>
      <c r="G284" s="45">
        <v>0</v>
      </c>
      <c r="H284" s="45">
        <v>0</v>
      </c>
      <c r="I284" s="45">
        <v>0</v>
      </c>
      <c r="J284" s="251"/>
      <c r="K284" s="253"/>
      <c r="L284" s="253"/>
      <c r="M284" s="253"/>
      <c r="N284" s="253"/>
      <c r="O284" s="253"/>
      <c r="P284"/>
    </row>
    <row r="285" spans="1:16" ht="25.5" x14ac:dyDescent="0.25">
      <c r="A285" s="313">
        <v>4</v>
      </c>
      <c r="B285" s="314"/>
      <c r="C285" s="315"/>
      <c r="D285" s="110" t="s">
        <v>20</v>
      </c>
      <c r="E285" s="63">
        <f>E286</f>
        <v>776.11</v>
      </c>
      <c r="F285" s="45">
        <f>F286+F290</f>
        <v>5000</v>
      </c>
      <c r="G285" s="45">
        <v>0</v>
      </c>
      <c r="H285" s="45">
        <v>0</v>
      </c>
      <c r="I285" s="45">
        <v>0</v>
      </c>
      <c r="J285" s="251"/>
      <c r="K285" s="253"/>
      <c r="L285" s="253"/>
      <c r="M285" s="253"/>
      <c r="N285" s="253"/>
      <c r="O285" s="253"/>
      <c r="P285"/>
    </row>
    <row r="286" spans="1:16" ht="42" customHeight="1" x14ac:dyDescent="0.25">
      <c r="A286" s="316">
        <v>42</v>
      </c>
      <c r="B286" s="317"/>
      <c r="C286" s="318"/>
      <c r="D286" s="26" t="s">
        <v>133</v>
      </c>
      <c r="E286" s="120">
        <f>E287</f>
        <v>776.11</v>
      </c>
      <c r="F286" s="47">
        <v>3000</v>
      </c>
      <c r="G286" s="47">
        <v>0</v>
      </c>
      <c r="H286" s="47">
        <v>0</v>
      </c>
      <c r="I286" s="47">
        <v>0</v>
      </c>
      <c r="J286" s="251"/>
      <c r="K286" s="253"/>
      <c r="L286" s="253"/>
      <c r="M286" s="253"/>
      <c r="N286" s="253"/>
      <c r="O286" s="253"/>
      <c r="P286"/>
    </row>
    <row r="287" spans="1:16" hidden="1" x14ac:dyDescent="0.25">
      <c r="A287" s="313">
        <v>422</v>
      </c>
      <c r="B287" s="314"/>
      <c r="C287" s="315"/>
      <c r="D287" s="110" t="s">
        <v>136</v>
      </c>
      <c r="E287" s="63">
        <f>E288</f>
        <v>776.11</v>
      </c>
      <c r="F287" s="45">
        <v>3000</v>
      </c>
      <c r="G287" s="45">
        <v>0</v>
      </c>
      <c r="H287" s="45">
        <v>0</v>
      </c>
      <c r="I287" s="45">
        <v>0</v>
      </c>
      <c r="J287" s="251"/>
      <c r="K287" s="253"/>
      <c r="L287" s="253"/>
      <c r="M287" s="253"/>
      <c r="N287" s="253"/>
      <c r="O287" s="253"/>
      <c r="P287"/>
    </row>
    <row r="288" spans="1:16" hidden="1" x14ac:dyDescent="0.25">
      <c r="A288" s="319">
        <v>4221</v>
      </c>
      <c r="B288" s="320"/>
      <c r="C288" s="321"/>
      <c r="D288" s="124" t="s">
        <v>102</v>
      </c>
      <c r="E288" s="63">
        <v>776.11</v>
      </c>
      <c r="F288" s="45">
        <v>0</v>
      </c>
      <c r="G288" s="45">
        <v>0</v>
      </c>
      <c r="H288" s="45">
        <v>0</v>
      </c>
      <c r="I288" s="45">
        <v>0</v>
      </c>
      <c r="J288" s="251"/>
      <c r="K288" s="253"/>
      <c r="L288" s="253"/>
      <c r="M288" s="253"/>
      <c r="N288" s="253"/>
      <c r="O288" s="253"/>
      <c r="P288"/>
    </row>
    <row r="289" spans="1:314" ht="25.5" hidden="1" x14ac:dyDescent="0.25">
      <c r="A289" s="319">
        <v>4227</v>
      </c>
      <c r="B289" s="320"/>
      <c r="C289" s="321"/>
      <c r="D289" s="110" t="s">
        <v>203</v>
      </c>
      <c r="E289" s="63">
        <v>0</v>
      </c>
      <c r="F289" s="45">
        <v>3000</v>
      </c>
      <c r="G289" s="45">
        <v>0</v>
      </c>
      <c r="H289" s="45">
        <v>0</v>
      </c>
      <c r="I289" s="45">
        <v>0</v>
      </c>
      <c r="J289" s="251"/>
      <c r="K289" s="253"/>
      <c r="L289" s="253"/>
      <c r="M289" s="253"/>
      <c r="N289" s="253"/>
      <c r="O289" s="253"/>
      <c r="P289"/>
    </row>
    <row r="290" spans="1:314" ht="37.5" customHeight="1" x14ac:dyDescent="0.25">
      <c r="A290" s="316">
        <v>45</v>
      </c>
      <c r="B290" s="317"/>
      <c r="C290" s="318"/>
      <c r="D290" s="26" t="s">
        <v>137</v>
      </c>
      <c r="E290" s="120">
        <v>0</v>
      </c>
      <c r="F290" s="47">
        <v>2000</v>
      </c>
      <c r="G290" s="47">
        <v>0</v>
      </c>
      <c r="H290" s="47">
        <v>0</v>
      </c>
      <c r="I290" s="47">
        <v>0</v>
      </c>
      <c r="J290" s="251"/>
      <c r="K290" s="253"/>
      <c r="L290" s="253"/>
      <c r="M290" s="253"/>
      <c r="N290" s="253"/>
      <c r="O290" s="253"/>
      <c r="P290"/>
    </row>
    <row r="291" spans="1:314" ht="25.5" hidden="1" x14ac:dyDescent="0.25">
      <c r="A291" s="313">
        <v>451</v>
      </c>
      <c r="B291" s="314"/>
      <c r="C291" s="315"/>
      <c r="D291" s="112" t="s">
        <v>129</v>
      </c>
      <c r="E291" s="63">
        <v>0</v>
      </c>
      <c r="F291" s="45">
        <v>2000</v>
      </c>
      <c r="G291" s="45">
        <v>0</v>
      </c>
      <c r="H291" s="45">
        <v>0</v>
      </c>
      <c r="I291" s="45">
        <v>0</v>
      </c>
      <c r="J291" s="251"/>
      <c r="K291" s="253"/>
      <c r="L291" s="253"/>
      <c r="M291" s="253"/>
      <c r="N291" s="253"/>
      <c r="O291" s="253"/>
      <c r="P291"/>
    </row>
    <row r="292" spans="1:314" ht="25.5" hidden="1" x14ac:dyDescent="0.25">
      <c r="A292" s="319">
        <v>4511</v>
      </c>
      <c r="B292" s="320"/>
      <c r="C292" s="321"/>
      <c r="D292" s="112" t="s">
        <v>129</v>
      </c>
      <c r="E292" s="63">
        <v>0</v>
      </c>
      <c r="F292" s="45">
        <v>2000</v>
      </c>
      <c r="G292" s="45">
        <v>0</v>
      </c>
      <c r="H292" s="45">
        <v>0</v>
      </c>
      <c r="I292" s="45">
        <v>0</v>
      </c>
      <c r="J292" s="251"/>
      <c r="K292" s="253"/>
      <c r="L292" s="253"/>
      <c r="M292" s="253"/>
      <c r="N292" s="253"/>
      <c r="O292" s="253"/>
      <c r="P292"/>
    </row>
    <row r="293" spans="1:314" ht="42" customHeight="1" x14ac:dyDescent="0.25">
      <c r="A293" s="346" t="s">
        <v>206</v>
      </c>
      <c r="B293" s="347"/>
      <c r="C293" s="348"/>
      <c r="D293" s="123" t="s">
        <v>205</v>
      </c>
      <c r="E293" s="63">
        <f>E294</f>
        <v>2474613.5400000005</v>
      </c>
      <c r="F293" s="63">
        <f t="shared" ref="F293:F294" si="54">F294</f>
        <v>1999071</v>
      </c>
      <c r="G293" s="63">
        <f t="shared" ref="G293:I296" si="55">G294</f>
        <v>2500000</v>
      </c>
      <c r="H293" s="63">
        <f t="shared" si="55"/>
        <v>2500000</v>
      </c>
      <c r="I293" s="63">
        <f t="shared" si="55"/>
        <v>2500000</v>
      </c>
      <c r="J293" s="251"/>
      <c r="K293" s="253"/>
      <c r="L293" s="253"/>
      <c r="M293" s="253"/>
      <c r="N293" s="253"/>
      <c r="O293" s="253"/>
      <c r="P293"/>
    </row>
    <row r="294" spans="1:314" ht="23.25" customHeight="1" x14ac:dyDescent="0.25">
      <c r="A294" s="322" t="s">
        <v>91</v>
      </c>
      <c r="B294" s="323"/>
      <c r="C294" s="324"/>
      <c r="D294" s="123" t="s">
        <v>78</v>
      </c>
      <c r="E294" s="63">
        <f>E295</f>
        <v>2474613.5400000005</v>
      </c>
      <c r="F294" s="63">
        <f t="shared" si="54"/>
        <v>1999071</v>
      </c>
      <c r="G294" s="63">
        <f t="shared" si="55"/>
        <v>2500000</v>
      </c>
      <c r="H294" s="63">
        <f t="shared" si="55"/>
        <v>2500000</v>
      </c>
      <c r="I294" s="63">
        <f t="shared" si="55"/>
        <v>2500000</v>
      </c>
      <c r="J294" s="236"/>
      <c r="K294" s="237"/>
      <c r="L294" s="237"/>
      <c r="M294" s="237"/>
      <c r="N294" s="237"/>
      <c r="O294" s="237"/>
      <c r="P294"/>
    </row>
    <row r="295" spans="1:314" ht="33.75" customHeight="1" x14ac:dyDescent="0.25">
      <c r="A295" s="325" t="s">
        <v>92</v>
      </c>
      <c r="B295" s="326"/>
      <c r="C295" s="327"/>
      <c r="D295" s="27" t="s">
        <v>98</v>
      </c>
      <c r="E295" s="119">
        <f>E296</f>
        <v>2474613.5400000005</v>
      </c>
      <c r="F295" s="119">
        <f>F296</f>
        <v>1999071</v>
      </c>
      <c r="G295" s="119">
        <f t="shared" si="55"/>
        <v>2500000</v>
      </c>
      <c r="H295" s="119">
        <f t="shared" si="55"/>
        <v>2500000</v>
      </c>
      <c r="I295" s="119">
        <f t="shared" si="55"/>
        <v>2500000</v>
      </c>
      <c r="J295" s="266"/>
      <c r="K295" s="40"/>
      <c r="L295" s="40"/>
      <c r="M295" s="40"/>
      <c r="N295" s="40"/>
      <c r="O295" s="40"/>
      <c r="P295"/>
    </row>
    <row r="296" spans="1:314" s="22" customFormat="1" ht="26.25" customHeight="1" x14ac:dyDescent="0.25">
      <c r="A296" s="322">
        <v>3</v>
      </c>
      <c r="B296" s="323"/>
      <c r="C296" s="324"/>
      <c r="D296" s="123" t="s">
        <v>18</v>
      </c>
      <c r="E296" s="63">
        <f>E297+E308+E326+E329</f>
        <v>2474613.5400000005</v>
      </c>
      <c r="F296" s="63">
        <f t="shared" ref="F296" si="56">F297+F308+F326</f>
        <v>1999071</v>
      </c>
      <c r="G296" s="63">
        <f t="shared" si="55"/>
        <v>2500000</v>
      </c>
      <c r="H296" s="63">
        <f t="shared" si="55"/>
        <v>2500000</v>
      </c>
      <c r="I296" s="63">
        <f t="shared" si="55"/>
        <v>2500000</v>
      </c>
      <c r="J296" s="267">
        <v>921</v>
      </c>
      <c r="K296" s="268">
        <f>E296</f>
        <v>2474613.5400000005</v>
      </c>
      <c r="L296" s="268">
        <f t="shared" ref="L296:O296" si="57">F296</f>
        <v>1999071</v>
      </c>
      <c r="M296" s="268">
        <f t="shared" si="57"/>
        <v>2500000</v>
      </c>
      <c r="N296" s="268">
        <f t="shared" si="57"/>
        <v>2500000</v>
      </c>
      <c r="O296" s="268">
        <f t="shared" si="57"/>
        <v>2500000</v>
      </c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/>
      <c r="HE296"/>
      <c r="HF296"/>
      <c r="HG296"/>
      <c r="HH296"/>
      <c r="HI296"/>
      <c r="HJ296"/>
      <c r="HK296"/>
      <c r="HL296"/>
      <c r="HM296"/>
      <c r="HN296"/>
      <c r="HO296"/>
      <c r="HP296"/>
      <c r="HQ296"/>
      <c r="HR296"/>
      <c r="HS296"/>
      <c r="HT296"/>
      <c r="HU296"/>
      <c r="HV296"/>
      <c r="HW296"/>
      <c r="HX296"/>
      <c r="HY296"/>
      <c r="HZ296"/>
      <c r="IA296"/>
      <c r="IB296"/>
      <c r="IC296"/>
      <c r="ID296"/>
      <c r="IE296"/>
      <c r="IF296"/>
      <c r="IG296"/>
      <c r="IH296"/>
      <c r="II296"/>
      <c r="IJ296"/>
      <c r="IK296"/>
      <c r="IL296"/>
      <c r="IM296"/>
      <c r="IN296"/>
      <c r="IO296"/>
      <c r="IP296"/>
      <c r="IQ296"/>
      <c r="IR296"/>
      <c r="IS296"/>
      <c r="IT296"/>
      <c r="IU296"/>
      <c r="IV296"/>
      <c r="IW296"/>
      <c r="IX296"/>
      <c r="IY296"/>
      <c r="IZ296"/>
      <c r="JA296"/>
      <c r="JB296"/>
      <c r="JC296"/>
      <c r="JD296"/>
      <c r="JE296"/>
      <c r="JF296"/>
      <c r="JG296"/>
      <c r="JH296"/>
      <c r="JI296"/>
      <c r="JJ296"/>
      <c r="JK296"/>
      <c r="JL296"/>
      <c r="JM296"/>
      <c r="JN296"/>
      <c r="JO296"/>
      <c r="JP296"/>
      <c r="JQ296"/>
      <c r="JR296"/>
      <c r="JS296"/>
      <c r="JT296"/>
      <c r="JU296"/>
      <c r="JV296"/>
      <c r="JW296"/>
      <c r="JX296"/>
      <c r="JY296"/>
      <c r="JZ296"/>
      <c r="KA296"/>
      <c r="KB296"/>
      <c r="KC296"/>
      <c r="KD296"/>
      <c r="KE296"/>
      <c r="KF296"/>
      <c r="KG296"/>
      <c r="KH296"/>
      <c r="KI296"/>
      <c r="KJ296"/>
      <c r="KK296"/>
      <c r="KL296"/>
      <c r="KM296"/>
      <c r="KN296"/>
      <c r="KO296"/>
      <c r="KP296"/>
      <c r="KQ296"/>
      <c r="KR296"/>
      <c r="KS296"/>
      <c r="KT296"/>
      <c r="KU296"/>
      <c r="KV296"/>
      <c r="KW296"/>
      <c r="KX296"/>
      <c r="KY296"/>
      <c r="KZ296"/>
      <c r="LA296"/>
      <c r="LB296"/>
    </row>
    <row r="297" spans="1:314" s="22" customFormat="1" ht="27" customHeight="1" x14ac:dyDescent="0.25">
      <c r="A297" s="316">
        <v>31</v>
      </c>
      <c r="B297" s="317"/>
      <c r="C297" s="318"/>
      <c r="D297" s="26" t="s">
        <v>19</v>
      </c>
      <c r="E297" s="120">
        <f>E298+E302+E304</f>
        <v>2423982.6300000004</v>
      </c>
      <c r="F297" s="47">
        <f>F298+F302+F304</f>
        <v>1999071</v>
      </c>
      <c r="G297" s="47">
        <f>G298+G302+G304</f>
        <v>2500000</v>
      </c>
      <c r="H297" s="47">
        <f>H298+H302+H304</f>
        <v>2500000</v>
      </c>
      <c r="I297" s="47">
        <f>I298+I302+I304</f>
        <v>2500000</v>
      </c>
      <c r="J297" s="24"/>
      <c r="K297" s="40"/>
      <c r="L297" s="40"/>
      <c r="M297" s="40"/>
      <c r="N297" s="40"/>
      <c r="O297" s="40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  <c r="EI297"/>
      <c r="EJ297"/>
      <c r="EK297"/>
      <c r="EL297"/>
      <c r="EM297"/>
      <c r="EN297"/>
      <c r="EO297"/>
      <c r="EP297"/>
      <c r="EQ297"/>
      <c r="ER297"/>
      <c r="ES297"/>
      <c r="ET297"/>
      <c r="EU297"/>
      <c r="EV297"/>
      <c r="EW297"/>
      <c r="EX297"/>
      <c r="EY297"/>
      <c r="EZ297"/>
      <c r="FA297"/>
      <c r="FB297"/>
      <c r="FC297"/>
      <c r="FD297"/>
      <c r="FE297"/>
      <c r="FF297"/>
      <c r="FG297"/>
      <c r="FH297"/>
      <c r="FI297"/>
      <c r="FJ297"/>
      <c r="FK297"/>
      <c r="FL297"/>
      <c r="FM297"/>
      <c r="FN297"/>
      <c r="FO297"/>
      <c r="FP297"/>
      <c r="FQ297"/>
      <c r="FR297"/>
      <c r="FS297"/>
      <c r="FT297"/>
      <c r="FU297"/>
      <c r="FV297"/>
      <c r="FW297"/>
      <c r="FX297"/>
      <c r="FY297"/>
      <c r="FZ297"/>
      <c r="GA297"/>
      <c r="GB297"/>
      <c r="GC297"/>
      <c r="GD297"/>
      <c r="GE297"/>
      <c r="GF297"/>
      <c r="GG297"/>
      <c r="GH297"/>
      <c r="GI297"/>
      <c r="GJ297"/>
      <c r="GK297"/>
      <c r="GL297"/>
      <c r="GM297"/>
      <c r="GN297"/>
      <c r="GO297"/>
      <c r="GP297"/>
      <c r="GQ297"/>
      <c r="GR297"/>
      <c r="GS297"/>
      <c r="GT297"/>
      <c r="GU297"/>
      <c r="GV297"/>
      <c r="GW297"/>
      <c r="GX297"/>
      <c r="GY297"/>
      <c r="GZ297"/>
      <c r="HA297"/>
      <c r="HB297"/>
      <c r="HC297"/>
      <c r="HD297"/>
      <c r="HE297"/>
      <c r="HF297"/>
      <c r="HG297"/>
      <c r="HH297"/>
      <c r="HI297"/>
      <c r="HJ297"/>
      <c r="HK297"/>
      <c r="HL297"/>
      <c r="HM297"/>
      <c r="HN297"/>
      <c r="HO297"/>
      <c r="HP297"/>
      <c r="HQ297"/>
      <c r="HR297"/>
      <c r="HS297"/>
      <c r="HT297"/>
      <c r="HU297"/>
      <c r="HV297"/>
      <c r="HW297"/>
      <c r="HX297"/>
      <c r="HY297"/>
      <c r="HZ297"/>
      <c r="IA297"/>
      <c r="IB297"/>
      <c r="IC297"/>
      <c r="ID297"/>
      <c r="IE297"/>
      <c r="IF297"/>
      <c r="IG297"/>
      <c r="IH297"/>
      <c r="II297"/>
      <c r="IJ297"/>
      <c r="IK297"/>
      <c r="IL297"/>
      <c r="IM297"/>
      <c r="IN297"/>
      <c r="IO297"/>
      <c r="IP297"/>
      <c r="IQ297"/>
      <c r="IR297"/>
      <c r="IS297"/>
      <c r="IT297"/>
      <c r="IU297"/>
      <c r="IV297"/>
      <c r="IW297"/>
      <c r="IX297"/>
      <c r="IY297"/>
      <c r="IZ297"/>
      <c r="JA297"/>
      <c r="JB297"/>
      <c r="JC297"/>
      <c r="JD297"/>
      <c r="JE297"/>
      <c r="JF297"/>
      <c r="JG297"/>
      <c r="JH297"/>
      <c r="JI297"/>
      <c r="JJ297"/>
      <c r="JK297"/>
      <c r="JL297"/>
      <c r="JM297"/>
      <c r="JN297"/>
      <c r="JO297"/>
      <c r="JP297"/>
      <c r="JQ297"/>
      <c r="JR297"/>
      <c r="JS297"/>
      <c r="JT297"/>
      <c r="JU297"/>
      <c r="JV297"/>
      <c r="JW297"/>
      <c r="JX297"/>
      <c r="JY297"/>
      <c r="JZ297"/>
      <c r="KA297"/>
      <c r="KB297"/>
      <c r="KC297"/>
      <c r="KD297"/>
      <c r="KE297"/>
      <c r="KF297"/>
      <c r="KG297"/>
      <c r="KH297"/>
      <c r="KI297"/>
      <c r="KJ297"/>
      <c r="KK297"/>
      <c r="KL297"/>
      <c r="KM297"/>
      <c r="KN297"/>
      <c r="KO297"/>
      <c r="KP297"/>
      <c r="KQ297"/>
      <c r="KR297"/>
      <c r="KS297"/>
      <c r="KT297"/>
      <c r="KU297"/>
      <c r="KV297"/>
      <c r="KW297"/>
      <c r="KX297"/>
      <c r="KY297"/>
      <c r="KZ297"/>
      <c r="LA297"/>
      <c r="LB297"/>
    </row>
    <row r="298" spans="1:314" s="22" customFormat="1" ht="21.75" hidden="1" customHeight="1" x14ac:dyDescent="0.25">
      <c r="A298" s="322">
        <v>311</v>
      </c>
      <c r="B298" s="323"/>
      <c r="C298" s="324"/>
      <c r="D298" s="16" t="s">
        <v>131</v>
      </c>
      <c r="E298" s="63">
        <f>E299</f>
        <v>1612255.79</v>
      </c>
      <c r="F298" s="45">
        <v>1270000</v>
      </c>
      <c r="G298" s="45">
        <f>SUM(G299:G301)</f>
        <v>2004000</v>
      </c>
      <c r="H298" s="45">
        <f>SUM(H299:H301)</f>
        <v>2004000</v>
      </c>
      <c r="I298" s="45">
        <f>SUM(I299:I301)</f>
        <v>2004000</v>
      </c>
      <c r="J298" s="24"/>
      <c r="K298" s="40"/>
      <c r="L298" s="40"/>
      <c r="M298" s="40"/>
      <c r="N298" s="40"/>
      <c r="O298" s="40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  <c r="EI298"/>
      <c r="EJ298"/>
      <c r="EK298"/>
      <c r="EL298"/>
      <c r="EM298"/>
      <c r="EN298"/>
      <c r="EO298"/>
      <c r="EP298"/>
      <c r="EQ298"/>
      <c r="ER298"/>
      <c r="ES298"/>
      <c r="ET298"/>
      <c r="EU298"/>
      <c r="EV298"/>
      <c r="EW298"/>
      <c r="EX298"/>
      <c r="EY298"/>
      <c r="EZ298"/>
      <c r="FA298"/>
      <c r="FB298"/>
      <c r="FC298"/>
      <c r="FD298"/>
      <c r="FE298"/>
      <c r="FF298"/>
      <c r="FG298"/>
      <c r="FH298"/>
      <c r="FI298"/>
      <c r="FJ298"/>
      <c r="FK298"/>
      <c r="FL298"/>
      <c r="FM298"/>
      <c r="FN298"/>
      <c r="FO298"/>
      <c r="FP298"/>
      <c r="FQ298"/>
      <c r="FR298"/>
      <c r="FS298"/>
      <c r="FT298"/>
      <c r="FU298"/>
      <c r="FV298"/>
      <c r="FW298"/>
      <c r="FX298"/>
      <c r="FY298"/>
      <c r="FZ298"/>
      <c r="GA298"/>
      <c r="GB298"/>
      <c r="GC298"/>
      <c r="GD298"/>
      <c r="GE298"/>
      <c r="GF298"/>
      <c r="GG298"/>
      <c r="GH298"/>
      <c r="GI298"/>
      <c r="GJ298"/>
      <c r="GK298"/>
      <c r="GL298"/>
      <c r="GM298"/>
      <c r="GN298"/>
      <c r="GO298"/>
      <c r="GP298"/>
      <c r="GQ298"/>
      <c r="GR298"/>
      <c r="GS298"/>
      <c r="GT298"/>
      <c r="GU298"/>
      <c r="GV298"/>
      <c r="GW298"/>
      <c r="GX298"/>
      <c r="GY298"/>
      <c r="GZ298"/>
      <c r="HA298"/>
      <c r="HB298"/>
      <c r="HC298"/>
      <c r="HD298"/>
      <c r="HE298"/>
      <c r="HF298"/>
      <c r="HG298"/>
      <c r="HH298"/>
      <c r="HI298"/>
      <c r="HJ298"/>
      <c r="HK298"/>
      <c r="HL298"/>
      <c r="HM298"/>
      <c r="HN298"/>
      <c r="HO298"/>
      <c r="HP298"/>
      <c r="HQ298"/>
      <c r="HR298"/>
      <c r="HS298"/>
      <c r="HT298"/>
      <c r="HU298"/>
      <c r="HV298"/>
      <c r="HW298"/>
      <c r="HX298"/>
      <c r="HY298"/>
      <c r="HZ298"/>
      <c r="IA298"/>
      <c r="IB298"/>
      <c r="IC298"/>
      <c r="ID298"/>
      <c r="IE298"/>
      <c r="IF298"/>
      <c r="IG298"/>
      <c r="IH298"/>
      <c r="II298"/>
      <c r="IJ298"/>
      <c r="IK298"/>
      <c r="IL298"/>
      <c r="IM298"/>
      <c r="IN298"/>
      <c r="IO298"/>
      <c r="IP298"/>
      <c r="IQ298"/>
      <c r="IR298"/>
      <c r="IS298"/>
      <c r="IT298"/>
      <c r="IU298"/>
      <c r="IV298"/>
      <c r="IW298"/>
      <c r="IX298"/>
      <c r="IY298"/>
      <c r="IZ298"/>
      <c r="JA298"/>
      <c r="JB298"/>
      <c r="JC298"/>
      <c r="JD298"/>
      <c r="JE298"/>
      <c r="JF298"/>
      <c r="JG298"/>
      <c r="JH298"/>
      <c r="JI298"/>
      <c r="JJ298"/>
      <c r="JK298"/>
      <c r="JL298"/>
      <c r="JM298"/>
      <c r="JN298"/>
      <c r="JO298"/>
      <c r="JP298"/>
      <c r="JQ298"/>
      <c r="JR298"/>
      <c r="JS298"/>
      <c r="JT298"/>
      <c r="JU298"/>
      <c r="JV298"/>
      <c r="JW298"/>
      <c r="JX298"/>
      <c r="JY298"/>
      <c r="JZ298"/>
      <c r="KA298"/>
      <c r="KB298"/>
      <c r="KC298"/>
      <c r="KD298"/>
      <c r="KE298"/>
      <c r="KF298"/>
      <c r="KG298"/>
      <c r="KH298"/>
      <c r="KI298"/>
      <c r="KJ298"/>
      <c r="KK298"/>
      <c r="KL298"/>
      <c r="KM298"/>
      <c r="KN298"/>
      <c r="KO298"/>
      <c r="KP298"/>
      <c r="KQ298"/>
      <c r="KR298"/>
      <c r="KS298"/>
      <c r="KT298"/>
      <c r="KU298"/>
      <c r="KV298"/>
      <c r="KW298"/>
      <c r="KX298"/>
      <c r="KY298"/>
      <c r="KZ298"/>
      <c r="LA298"/>
      <c r="LB298"/>
    </row>
    <row r="299" spans="1:314" hidden="1" x14ac:dyDescent="0.25">
      <c r="A299" s="319">
        <v>3111</v>
      </c>
      <c r="B299" s="320"/>
      <c r="C299" s="321"/>
      <c r="D299" s="15" t="s">
        <v>75</v>
      </c>
      <c r="E299" s="197">
        <v>1612255.79</v>
      </c>
      <c r="F299" s="45">
        <v>1270000</v>
      </c>
      <c r="G299" s="45">
        <v>1819000</v>
      </c>
      <c r="H299" s="45">
        <v>1819000</v>
      </c>
      <c r="I299" s="45">
        <v>1819000</v>
      </c>
      <c r="J299" s="248"/>
      <c r="K299" s="249"/>
      <c r="L299" s="250"/>
      <c r="M299" s="250"/>
      <c r="N299" s="250"/>
      <c r="O299" s="250"/>
      <c r="P299"/>
    </row>
    <row r="300" spans="1:314" hidden="1" x14ac:dyDescent="0.25">
      <c r="A300" s="319">
        <v>3113</v>
      </c>
      <c r="B300" s="320"/>
      <c r="C300" s="321"/>
      <c r="D300" s="15" t="s">
        <v>128</v>
      </c>
      <c r="E300" s="63">
        <v>0</v>
      </c>
      <c r="F300" s="45">
        <v>0</v>
      </c>
      <c r="G300" s="45">
        <v>160000</v>
      </c>
      <c r="H300" s="45">
        <v>160000</v>
      </c>
      <c r="I300" s="45">
        <v>160000</v>
      </c>
      <c r="J300" s="236"/>
      <c r="K300" s="237"/>
      <c r="L300" s="237"/>
      <c r="M300" s="237"/>
      <c r="N300" s="237"/>
      <c r="O300" s="237"/>
      <c r="P300"/>
    </row>
    <row r="301" spans="1:314" hidden="1" x14ac:dyDescent="0.25">
      <c r="A301" s="319">
        <v>3114</v>
      </c>
      <c r="B301" s="320"/>
      <c r="C301" s="321"/>
      <c r="D301" s="124" t="s">
        <v>257</v>
      </c>
      <c r="E301" s="63">
        <v>0</v>
      </c>
      <c r="F301" s="45">
        <v>0</v>
      </c>
      <c r="G301" s="45">
        <v>25000</v>
      </c>
      <c r="H301" s="45">
        <v>25000</v>
      </c>
      <c r="I301" s="45">
        <v>25000</v>
      </c>
      <c r="J301" s="236"/>
      <c r="K301" s="237"/>
      <c r="L301" s="237"/>
      <c r="M301" s="237"/>
      <c r="N301" s="237"/>
      <c r="O301" s="237"/>
      <c r="P301"/>
    </row>
    <row r="302" spans="1:314" hidden="1" x14ac:dyDescent="0.25">
      <c r="A302" s="313">
        <v>312</v>
      </c>
      <c r="B302" s="314"/>
      <c r="C302" s="315"/>
      <c r="D302" s="15" t="s">
        <v>76</v>
      </c>
      <c r="E302" s="63">
        <f>E303</f>
        <v>85645.1</v>
      </c>
      <c r="F302" s="45">
        <v>80000</v>
      </c>
      <c r="G302" s="45">
        <f>G303</f>
        <v>100000</v>
      </c>
      <c r="H302" s="45">
        <f>H303</f>
        <v>100000</v>
      </c>
      <c r="I302" s="45">
        <f>I303</f>
        <v>100000</v>
      </c>
      <c r="J302" s="236"/>
      <c r="K302" s="237"/>
      <c r="L302" s="237"/>
      <c r="M302" s="237"/>
      <c r="N302" s="237"/>
      <c r="O302" s="237"/>
      <c r="P302"/>
    </row>
    <row r="303" spans="1:314" hidden="1" x14ac:dyDescent="0.25">
      <c r="A303" s="319">
        <v>3121</v>
      </c>
      <c r="B303" s="320"/>
      <c r="C303" s="321"/>
      <c r="D303" s="15" t="s">
        <v>76</v>
      </c>
      <c r="E303" s="197">
        <v>85645.1</v>
      </c>
      <c r="F303" s="45">
        <v>80000</v>
      </c>
      <c r="G303" s="45">
        <v>100000</v>
      </c>
      <c r="H303" s="45">
        <v>100000</v>
      </c>
      <c r="I303" s="45">
        <v>100000</v>
      </c>
      <c r="J303" s="248"/>
      <c r="K303" s="249"/>
      <c r="L303" s="250"/>
      <c r="M303" s="250"/>
      <c r="N303" s="250"/>
      <c r="O303" s="250"/>
      <c r="P303"/>
    </row>
    <row r="304" spans="1:314" hidden="1" x14ac:dyDescent="0.25">
      <c r="A304" s="313">
        <v>313</v>
      </c>
      <c r="B304" s="314"/>
      <c r="C304" s="315"/>
      <c r="D304" s="15" t="s">
        <v>132</v>
      </c>
      <c r="E304" s="63">
        <f>E305+E306+E307</f>
        <v>726081.74000000011</v>
      </c>
      <c r="F304" s="45">
        <f>SUM(F305:F307)</f>
        <v>649071</v>
      </c>
      <c r="G304" s="45">
        <f>G306</f>
        <v>396000</v>
      </c>
      <c r="H304" s="45">
        <f>H306</f>
        <v>396000</v>
      </c>
      <c r="I304" s="45">
        <f>I306</f>
        <v>396000</v>
      </c>
      <c r="J304" s="236"/>
      <c r="K304" s="237"/>
      <c r="L304" s="237"/>
      <c r="M304" s="237"/>
      <c r="N304" s="237"/>
      <c r="O304" s="237"/>
      <c r="P304"/>
    </row>
    <row r="305" spans="1:16" ht="34.5" hidden="1" customHeight="1" x14ac:dyDescent="0.25">
      <c r="A305" s="319">
        <v>3131</v>
      </c>
      <c r="B305" s="320"/>
      <c r="C305" s="321"/>
      <c r="D305" s="15" t="s">
        <v>99</v>
      </c>
      <c r="E305" s="197">
        <v>398931.53</v>
      </c>
      <c r="F305" s="45">
        <v>350000</v>
      </c>
      <c r="G305" s="45">
        <v>0</v>
      </c>
      <c r="H305" s="45">
        <v>0</v>
      </c>
      <c r="I305" s="45">
        <v>0</v>
      </c>
      <c r="J305" s="236"/>
      <c r="K305" s="237"/>
      <c r="L305" s="237"/>
      <c r="M305" s="237"/>
      <c r="N305" s="237"/>
      <c r="O305" s="237"/>
      <c r="P305"/>
    </row>
    <row r="306" spans="1:16" ht="25.5" hidden="1" x14ac:dyDescent="0.25">
      <c r="A306" s="319">
        <v>3132</v>
      </c>
      <c r="B306" s="320"/>
      <c r="C306" s="321"/>
      <c r="D306" s="15" t="s">
        <v>77</v>
      </c>
      <c r="E306" s="197">
        <v>327138.28000000003</v>
      </c>
      <c r="F306" s="45">
        <v>299071</v>
      </c>
      <c r="G306" s="45">
        <v>396000</v>
      </c>
      <c r="H306" s="45">
        <v>396000</v>
      </c>
      <c r="I306" s="45">
        <v>396000</v>
      </c>
      <c r="J306" s="248"/>
      <c r="K306" s="249"/>
      <c r="L306" s="250"/>
      <c r="M306" s="250"/>
      <c r="N306" s="250"/>
      <c r="O306" s="250"/>
      <c r="P306"/>
    </row>
    <row r="307" spans="1:16" ht="25.5" hidden="1" x14ac:dyDescent="0.25">
      <c r="A307" s="319">
        <v>3133</v>
      </c>
      <c r="B307" s="320"/>
      <c r="C307" s="321"/>
      <c r="D307" s="44" t="s">
        <v>171</v>
      </c>
      <c r="E307" s="197">
        <v>11.93</v>
      </c>
      <c r="F307" s="45">
        <v>0</v>
      </c>
      <c r="G307" s="45">
        <v>0</v>
      </c>
      <c r="H307" s="45">
        <v>0</v>
      </c>
      <c r="I307" s="45">
        <v>0</v>
      </c>
      <c r="J307" s="251"/>
      <c r="K307" s="253"/>
      <c r="L307" s="253"/>
      <c r="M307" s="253"/>
      <c r="N307" s="253"/>
      <c r="O307" s="253"/>
      <c r="P307"/>
    </row>
    <row r="308" spans="1:16" ht="26.25" customHeight="1" x14ac:dyDescent="0.25">
      <c r="A308" s="316">
        <v>32</v>
      </c>
      <c r="B308" s="317"/>
      <c r="C308" s="318"/>
      <c r="D308" s="26" t="s">
        <v>28</v>
      </c>
      <c r="E308" s="120">
        <f>E309+E312+E316+E320+E322</f>
        <v>39286.839999999997</v>
      </c>
      <c r="F308" s="47">
        <v>0</v>
      </c>
      <c r="G308" s="47">
        <v>0</v>
      </c>
      <c r="H308" s="47">
        <v>0</v>
      </c>
      <c r="I308" s="47">
        <v>0</v>
      </c>
      <c r="J308" s="236"/>
      <c r="K308" s="237"/>
      <c r="L308" s="237"/>
      <c r="M308" s="237"/>
      <c r="N308" s="237"/>
      <c r="O308" s="237"/>
      <c r="P308"/>
    </row>
    <row r="309" spans="1:16" hidden="1" x14ac:dyDescent="0.25">
      <c r="A309" s="313">
        <v>321</v>
      </c>
      <c r="B309" s="314"/>
      <c r="C309" s="315"/>
      <c r="D309" s="15" t="s">
        <v>130</v>
      </c>
      <c r="E309" s="63">
        <f>E310+E311</f>
        <v>829.30000000000007</v>
      </c>
      <c r="F309" s="45">
        <v>0</v>
      </c>
      <c r="G309" s="45">
        <v>0</v>
      </c>
      <c r="H309" s="45">
        <v>0</v>
      </c>
      <c r="I309" s="45">
        <v>0</v>
      </c>
      <c r="J309" s="236"/>
      <c r="K309" s="237"/>
      <c r="L309" s="237"/>
      <c r="M309" s="237"/>
      <c r="N309" s="237"/>
      <c r="O309" s="237"/>
      <c r="P309"/>
    </row>
    <row r="310" spans="1:16" hidden="1" x14ac:dyDescent="0.25">
      <c r="A310" s="319">
        <v>3211</v>
      </c>
      <c r="B310" s="320"/>
      <c r="C310" s="321"/>
      <c r="D310" s="44" t="s">
        <v>40</v>
      </c>
      <c r="E310" s="197">
        <v>97.6</v>
      </c>
      <c r="F310" s="45">
        <v>0</v>
      </c>
      <c r="G310" s="45">
        <v>0</v>
      </c>
      <c r="H310" s="45">
        <v>0</v>
      </c>
      <c r="I310" s="45">
        <v>0</v>
      </c>
      <c r="J310" s="236"/>
      <c r="K310" s="237"/>
      <c r="L310" s="237"/>
      <c r="M310" s="237"/>
      <c r="N310" s="237"/>
      <c r="O310" s="237"/>
      <c r="P310"/>
    </row>
    <row r="311" spans="1:16" ht="28.5" hidden="1" customHeight="1" x14ac:dyDescent="0.25">
      <c r="A311" s="319">
        <v>3212</v>
      </c>
      <c r="B311" s="320"/>
      <c r="C311" s="321"/>
      <c r="D311" s="124" t="s">
        <v>256</v>
      </c>
      <c r="E311" s="196">
        <v>731.7</v>
      </c>
      <c r="F311" s="45"/>
      <c r="G311" s="45"/>
      <c r="H311" s="45"/>
      <c r="I311" s="45"/>
      <c r="J311" s="236"/>
      <c r="K311" s="237"/>
      <c r="L311" s="237"/>
      <c r="M311" s="237"/>
      <c r="N311" s="237"/>
      <c r="O311" s="237"/>
      <c r="P311"/>
    </row>
    <row r="312" spans="1:16" hidden="1" x14ac:dyDescent="0.25">
      <c r="A312" s="313">
        <v>322</v>
      </c>
      <c r="B312" s="314"/>
      <c r="C312" s="315"/>
      <c r="D312" s="44" t="s">
        <v>44</v>
      </c>
      <c r="E312" s="63">
        <f>E314</f>
        <v>581.25</v>
      </c>
      <c r="F312" s="45">
        <v>0</v>
      </c>
      <c r="G312" s="45">
        <v>0</v>
      </c>
      <c r="H312" s="45">
        <v>0</v>
      </c>
      <c r="I312" s="45">
        <v>0</v>
      </c>
      <c r="J312" s="236"/>
      <c r="K312" s="237"/>
      <c r="L312" s="237"/>
      <c r="M312" s="237"/>
      <c r="N312" s="237"/>
      <c r="O312" s="237"/>
      <c r="P312"/>
    </row>
    <row r="313" spans="1:16" ht="25.5" hidden="1" x14ac:dyDescent="0.25">
      <c r="A313" s="319">
        <v>3221</v>
      </c>
      <c r="B313" s="320"/>
      <c r="C313" s="321"/>
      <c r="D313" s="44" t="s">
        <v>45</v>
      </c>
      <c r="E313" s="63">
        <v>0</v>
      </c>
      <c r="F313" s="45">
        <v>0</v>
      </c>
      <c r="G313" s="45">
        <v>0</v>
      </c>
      <c r="H313" s="45">
        <v>0</v>
      </c>
      <c r="I313" s="45">
        <v>0</v>
      </c>
      <c r="J313" s="236"/>
      <c r="K313" s="237"/>
      <c r="L313" s="237"/>
      <c r="M313" s="237"/>
      <c r="N313" s="237"/>
      <c r="O313" s="237"/>
      <c r="P313"/>
    </row>
    <row r="314" spans="1:16" ht="25.5" hidden="1" x14ac:dyDescent="0.25">
      <c r="A314" s="319">
        <v>3224</v>
      </c>
      <c r="B314" s="320"/>
      <c r="C314" s="321"/>
      <c r="D314" s="44" t="s">
        <v>68</v>
      </c>
      <c r="E314" s="63">
        <v>581.25</v>
      </c>
      <c r="F314" s="45">
        <v>0</v>
      </c>
      <c r="G314" s="45">
        <v>0</v>
      </c>
      <c r="H314" s="45">
        <v>0</v>
      </c>
      <c r="I314" s="45">
        <v>0</v>
      </c>
      <c r="J314" s="236"/>
      <c r="K314" s="237"/>
      <c r="L314" s="237"/>
      <c r="M314" s="237"/>
      <c r="N314" s="237"/>
      <c r="O314" s="237"/>
      <c r="P314"/>
    </row>
    <row r="315" spans="1:16" hidden="1" x14ac:dyDescent="0.25">
      <c r="A315" s="319">
        <v>3225</v>
      </c>
      <c r="B315" s="320"/>
      <c r="C315" s="321"/>
      <c r="D315" s="44" t="s">
        <v>47</v>
      </c>
      <c r="E315" s="63">
        <v>0</v>
      </c>
      <c r="F315" s="45">
        <v>0</v>
      </c>
      <c r="G315" s="45">
        <v>0</v>
      </c>
      <c r="H315" s="45">
        <v>0</v>
      </c>
      <c r="I315" s="45">
        <v>0</v>
      </c>
      <c r="J315" s="236"/>
      <c r="K315" s="237"/>
      <c r="L315" s="237"/>
      <c r="M315" s="237"/>
      <c r="N315" s="237"/>
      <c r="O315" s="237"/>
      <c r="P315"/>
    </row>
    <row r="316" spans="1:16" hidden="1" x14ac:dyDescent="0.25">
      <c r="A316" s="313">
        <v>323</v>
      </c>
      <c r="B316" s="314"/>
      <c r="C316" s="315"/>
      <c r="D316" s="124" t="s">
        <v>49</v>
      </c>
      <c r="E316" s="63">
        <f>E318+E319</f>
        <v>33861.56</v>
      </c>
      <c r="F316" s="45">
        <v>0</v>
      </c>
      <c r="G316" s="45">
        <v>0</v>
      </c>
      <c r="H316" s="45">
        <v>0</v>
      </c>
      <c r="I316" s="45">
        <v>0</v>
      </c>
      <c r="J316" s="236"/>
      <c r="K316" s="237"/>
      <c r="L316" s="237"/>
      <c r="M316" s="237"/>
      <c r="N316" s="237"/>
      <c r="O316" s="237"/>
      <c r="P316"/>
    </row>
    <row r="317" spans="1:16" hidden="1" x14ac:dyDescent="0.25">
      <c r="A317" s="319">
        <v>3231</v>
      </c>
      <c r="B317" s="320"/>
      <c r="C317" s="321"/>
      <c r="D317" s="44" t="s">
        <v>50</v>
      </c>
      <c r="E317" s="63">
        <v>0</v>
      </c>
      <c r="F317" s="45">
        <v>0</v>
      </c>
      <c r="G317" s="45">
        <v>0</v>
      </c>
      <c r="H317" s="45">
        <v>0</v>
      </c>
      <c r="I317" s="45">
        <v>0</v>
      </c>
      <c r="J317" s="236"/>
      <c r="K317" s="237"/>
      <c r="L317" s="237"/>
      <c r="M317" s="237"/>
      <c r="N317" s="237"/>
      <c r="O317" s="237"/>
      <c r="P317"/>
    </row>
    <row r="318" spans="1:16" hidden="1" x14ac:dyDescent="0.25">
      <c r="A318" s="319">
        <v>3234</v>
      </c>
      <c r="B318" s="320"/>
      <c r="C318" s="321"/>
      <c r="D318" s="23" t="s">
        <v>52</v>
      </c>
      <c r="E318" s="63">
        <v>32135</v>
      </c>
      <c r="F318" s="45"/>
      <c r="G318" s="45"/>
      <c r="H318" s="45"/>
      <c r="I318" s="45"/>
      <c r="J318" s="236"/>
      <c r="K318" s="237"/>
      <c r="L318" s="237"/>
      <c r="M318" s="237"/>
      <c r="N318" s="237"/>
      <c r="O318" s="237"/>
      <c r="P318"/>
    </row>
    <row r="319" spans="1:16" hidden="1" x14ac:dyDescent="0.25">
      <c r="A319" s="319">
        <v>3237</v>
      </c>
      <c r="B319" s="320"/>
      <c r="C319" s="321"/>
      <c r="D319" s="23" t="s">
        <v>55</v>
      </c>
      <c r="E319" s="63">
        <v>1726.56</v>
      </c>
      <c r="F319" s="45"/>
      <c r="G319" s="45"/>
      <c r="H319" s="45"/>
      <c r="I319" s="45"/>
      <c r="J319" s="236"/>
      <c r="K319" s="237"/>
      <c r="L319" s="237"/>
      <c r="M319" s="237"/>
      <c r="N319" s="237"/>
      <c r="O319" s="237"/>
      <c r="P319"/>
    </row>
    <row r="320" spans="1:16" ht="25.5" hidden="1" x14ac:dyDescent="0.25">
      <c r="A320" s="313">
        <v>324</v>
      </c>
      <c r="B320" s="314"/>
      <c r="C320" s="315"/>
      <c r="D320" s="55" t="s">
        <v>85</v>
      </c>
      <c r="E320" s="63">
        <f>E321</f>
        <v>1981.78</v>
      </c>
      <c r="F320" s="45">
        <v>0</v>
      </c>
      <c r="G320" s="45">
        <v>0</v>
      </c>
      <c r="H320" s="45">
        <v>0</v>
      </c>
      <c r="I320" s="45">
        <v>0</v>
      </c>
      <c r="J320" s="236"/>
      <c r="K320" s="237"/>
      <c r="L320" s="237"/>
      <c r="M320" s="237"/>
      <c r="N320" s="237"/>
      <c r="O320" s="237"/>
      <c r="P320"/>
    </row>
    <row r="321" spans="1:16" ht="25.5" hidden="1" x14ac:dyDescent="0.25">
      <c r="A321" s="319">
        <v>3241</v>
      </c>
      <c r="B321" s="320"/>
      <c r="C321" s="321"/>
      <c r="D321" s="15" t="s">
        <v>85</v>
      </c>
      <c r="E321" s="63">
        <v>1981.78</v>
      </c>
      <c r="F321" s="45">
        <v>0</v>
      </c>
      <c r="G321" s="45">
        <v>0</v>
      </c>
      <c r="H321" s="45">
        <v>0</v>
      </c>
      <c r="I321" s="45">
        <v>0</v>
      </c>
      <c r="J321" s="248"/>
      <c r="K321" s="249"/>
      <c r="L321" s="250"/>
      <c r="M321" s="250"/>
      <c r="N321" s="250"/>
      <c r="O321" s="250"/>
      <c r="P321"/>
    </row>
    <row r="322" spans="1:16" ht="25.5" hidden="1" x14ac:dyDescent="0.25">
      <c r="A322" s="313">
        <v>329</v>
      </c>
      <c r="B322" s="314"/>
      <c r="C322" s="315"/>
      <c r="D322" s="15" t="s">
        <v>58</v>
      </c>
      <c r="E322" s="63">
        <f>E323+E324+E325</f>
        <v>2032.95</v>
      </c>
      <c r="F322" s="45">
        <v>0</v>
      </c>
      <c r="G322" s="45">
        <v>0</v>
      </c>
      <c r="H322" s="45">
        <v>0</v>
      </c>
      <c r="I322" s="45">
        <v>0</v>
      </c>
      <c r="J322" s="236"/>
      <c r="K322" s="237"/>
      <c r="L322" s="237"/>
      <c r="M322" s="237"/>
      <c r="N322" s="237"/>
      <c r="O322" s="237"/>
      <c r="P322"/>
    </row>
    <row r="323" spans="1:16" hidden="1" x14ac:dyDescent="0.25">
      <c r="A323" s="319">
        <v>3295</v>
      </c>
      <c r="B323" s="320"/>
      <c r="C323" s="321"/>
      <c r="D323" s="15" t="s">
        <v>62</v>
      </c>
      <c r="E323" s="63">
        <v>66.349999999999994</v>
      </c>
      <c r="F323" s="45">
        <v>0</v>
      </c>
      <c r="G323" s="45">
        <v>0</v>
      </c>
      <c r="H323" s="45">
        <v>0</v>
      </c>
      <c r="I323" s="45">
        <v>0</v>
      </c>
      <c r="J323" s="236"/>
      <c r="K323" s="237"/>
      <c r="L323" s="237"/>
      <c r="M323" s="237"/>
      <c r="N323" s="237"/>
      <c r="O323" s="237"/>
      <c r="P323"/>
    </row>
    <row r="324" spans="1:16" hidden="1" x14ac:dyDescent="0.25">
      <c r="A324" s="319">
        <v>3296</v>
      </c>
      <c r="B324" s="320"/>
      <c r="C324" s="321"/>
      <c r="D324" s="44" t="s">
        <v>172</v>
      </c>
      <c r="E324" s="63">
        <v>466.6</v>
      </c>
      <c r="F324" s="45">
        <v>0</v>
      </c>
      <c r="G324" s="45">
        <v>0</v>
      </c>
      <c r="H324" s="45">
        <v>0</v>
      </c>
      <c r="I324" s="45">
        <v>0</v>
      </c>
      <c r="J324" s="236"/>
      <c r="K324" s="237"/>
      <c r="L324" s="237"/>
      <c r="M324" s="237"/>
      <c r="N324" s="237"/>
      <c r="O324" s="237"/>
      <c r="P324"/>
    </row>
    <row r="325" spans="1:16" ht="25.5" hidden="1" x14ac:dyDescent="0.25">
      <c r="A325" s="319">
        <v>3299</v>
      </c>
      <c r="B325" s="320"/>
      <c r="C325" s="321"/>
      <c r="D325" s="23" t="s">
        <v>58</v>
      </c>
      <c r="E325" s="63">
        <v>1500</v>
      </c>
      <c r="F325" s="45">
        <v>0</v>
      </c>
      <c r="G325" s="45">
        <v>0</v>
      </c>
      <c r="H325" s="45">
        <v>0</v>
      </c>
      <c r="I325" s="45">
        <v>0</v>
      </c>
      <c r="J325" s="236"/>
      <c r="K325" s="237"/>
      <c r="L325" s="237"/>
      <c r="M325" s="237"/>
      <c r="N325" s="237"/>
      <c r="O325" s="237"/>
      <c r="P325"/>
    </row>
    <row r="326" spans="1:16" ht="29.25" customHeight="1" x14ac:dyDescent="0.25">
      <c r="A326" s="316">
        <v>34</v>
      </c>
      <c r="B326" s="317"/>
      <c r="C326" s="318"/>
      <c r="D326" s="26" t="s">
        <v>63</v>
      </c>
      <c r="E326" s="120">
        <f>E327</f>
        <v>400.62</v>
      </c>
      <c r="F326" s="47">
        <v>0</v>
      </c>
      <c r="G326" s="47">
        <v>0</v>
      </c>
      <c r="H326" s="47">
        <v>0</v>
      </c>
      <c r="I326" s="47">
        <v>0</v>
      </c>
      <c r="J326" s="236"/>
      <c r="K326" s="237"/>
      <c r="L326" s="237"/>
      <c r="M326" s="237"/>
      <c r="N326" s="237"/>
      <c r="O326" s="237"/>
      <c r="P326"/>
    </row>
    <row r="327" spans="1:16" hidden="1" x14ac:dyDescent="0.25">
      <c r="A327" s="313">
        <v>343</v>
      </c>
      <c r="B327" s="314"/>
      <c r="C327" s="315"/>
      <c r="D327" s="44" t="s">
        <v>64</v>
      </c>
      <c r="E327" s="63">
        <f>E328</f>
        <v>400.62</v>
      </c>
      <c r="F327" s="45">
        <v>0</v>
      </c>
      <c r="G327" s="45">
        <v>0</v>
      </c>
      <c r="H327" s="45">
        <v>0</v>
      </c>
      <c r="I327" s="45">
        <v>0</v>
      </c>
      <c r="J327" s="236"/>
      <c r="K327" s="237"/>
      <c r="L327" s="237"/>
      <c r="M327" s="237"/>
      <c r="N327" s="237"/>
      <c r="O327" s="237"/>
      <c r="P327"/>
    </row>
    <row r="328" spans="1:16" hidden="1" x14ac:dyDescent="0.25">
      <c r="A328" s="319">
        <v>3433</v>
      </c>
      <c r="B328" s="320"/>
      <c r="C328" s="321"/>
      <c r="D328" s="44" t="s">
        <v>86</v>
      </c>
      <c r="E328" s="63">
        <v>400.62</v>
      </c>
      <c r="F328" s="45">
        <v>0</v>
      </c>
      <c r="G328" s="45">
        <v>0</v>
      </c>
      <c r="H328" s="45">
        <v>0</v>
      </c>
      <c r="I328" s="45">
        <v>0</v>
      </c>
      <c r="J328" s="236"/>
      <c r="K328" s="237"/>
      <c r="L328" s="237"/>
      <c r="M328" s="237"/>
      <c r="N328" s="237"/>
      <c r="O328" s="237"/>
      <c r="P328"/>
    </row>
    <row r="329" spans="1:16" ht="38.25" x14ac:dyDescent="0.25">
      <c r="A329" s="316">
        <v>37</v>
      </c>
      <c r="B329" s="317"/>
      <c r="C329" s="318"/>
      <c r="D329" s="207" t="s">
        <v>167</v>
      </c>
      <c r="E329" s="120">
        <f>E330</f>
        <v>10943.45</v>
      </c>
      <c r="F329" s="53">
        <v>0</v>
      </c>
      <c r="G329" s="53">
        <v>0</v>
      </c>
      <c r="H329" s="53">
        <v>0</v>
      </c>
      <c r="I329" s="53">
        <v>0</v>
      </c>
      <c r="J329" s="236"/>
      <c r="K329" s="237"/>
      <c r="L329" s="237"/>
      <c r="M329" s="237"/>
      <c r="N329" s="237"/>
      <c r="O329" s="237"/>
      <c r="P329"/>
    </row>
    <row r="330" spans="1:16" ht="25.5" hidden="1" x14ac:dyDescent="0.25">
      <c r="A330" s="313">
        <v>372</v>
      </c>
      <c r="B330" s="314"/>
      <c r="C330" s="315"/>
      <c r="D330" s="23" t="s">
        <v>166</v>
      </c>
      <c r="E330" s="63">
        <f>E331</f>
        <v>10943.45</v>
      </c>
      <c r="F330" s="38">
        <v>0</v>
      </c>
      <c r="G330" s="38">
        <v>0</v>
      </c>
      <c r="H330" s="38">
        <v>0</v>
      </c>
      <c r="I330" s="38">
        <v>0</v>
      </c>
      <c r="J330" s="236"/>
      <c r="K330" s="237"/>
      <c r="L330" s="237"/>
      <c r="M330" s="237"/>
      <c r="N330" s="237"/>
      <c r="O330" s="237"/>
      <c r="P330"/>
    </row>
    <row r="331" spans="1:16" ht="25.5" hidden="1" x14ac:dyDescent="0.25">
      <c r="A331" s="319">
        <v>3722</v>
      </c>
      <c r="B331" s="320"/>
      <c r="C331" s="321"/>
      <c r="D331" s="23" t="s">
        <v>165</v>
      </c>
      <c r="E331" s="63">
        <v>10943.45</v>
      </c>
      <c r="F331" s="38">
        <v>0</v>
      </c>
      <c r="G331" s="38">
        <v>0</v>
      </c>
      <c r="H331" s="38">
        <v>0</v>
      </c>
      <c r="I331" s="38">
        <v>0</v>
      </c>
      <c r="J331" s="236"/>
      <c r="K331" s="237"/>
      <c r="L331" s="237"/>
      <c r="M331" s="237"/>
      <c r="N331" s="237"/>
      <c r="O331" s="237"/>
      <c r="P331"/>
    </row>
    <row r="332" spans="1:16" ht="41.25" customHeight="1" x14ac:dyDescent="0.25">
      <c r="A332" s="322" t="s">
        <v>100</v>
      </c>
      <c r="B332" s="323"/>
      <c r="C332" s="324"/>
      <c r="D332" s="16" t="s">
        <v>101</v>
      </c>
      <c r="E332" s="63">
        <f>E333</f>
        <v>4930</v>
      </c>
      <c r="F332" s="63">
        <f>F340+F357+F333</f>
        <v>170929</v>
      </c>
      <c r="G332" s="63">
        <f>G333+G340+G357</f>
        <v>180930</v>
      </c>
      <c r="H332" s="63">
        <f t="shared" ref="H332:I332" si="58">H333+H340+H357</f>
        <v>80930</v>
      </c>
      <c r="I332" s="63">
        <f t="shared" si="58"/>
        <v>80930</v>
      </c>
      <c r="J332" s="206"/>
      <c r="K332" s="206"/>
      <c r="L332" s="206"/>
      <c r="M332" s="206"/>
      <c r="N332" s="206"/>
      <c r="O332" s="206"/>
      <c r="P332"/>
    </row>
    <row r="333" spans="1:16" ht="41.25" customHeight="1" x14ac:dyDescent="0.25">
      <c r="A333" s="325" t="s">
        <v>92</v>
      </c>
      <c r="B333" s="326"/>
      <c r="C333" s="327"/>
      <c r="D333" s="27" t="s">
        <v>78</v>
      </c>
      <c r="E333" s="119">
        <f>E334</f>
        <v>4930</v>
      </c>
      <c r="F333" s="119">
        <v>929</v>
      </c>
      <c r="G333" s="119">
        <f t="shared" ref="G333:I334" si="59">G334</f>
        <v>930</v>
      </c>
      <c r="H333" s="119">
        <f t="shared" si="59"/>
        <v>930</v>
      </c>
      <c r="I333" s="119">
        <f t="shared" si="59"/>
        <v>930</v>
      </c>
      <c r="J333" s="269"/>
      <c r="K333" s="269"/>
      <c r="L333" s="269"/>
      <c r="M333" s="269"/>
      <c r="N333" s="269"/>
      <c r="O333" s="269"/>
      <c r="P333"/>
    </row>
    <row r="334" spans="1:16" ht="25.5" x14ac:dyDescent="0.25">
      <c r="A334" s="313">
        <v>4</v>
      </c>
      <c r="B334" s="314"/>
      <c r="C334" s="315"/>
      <c r="D334" s="112" t="s">
        <v>20</v>
      </c>
      <c r="E334" s="63">
        <f>E335</f>
        <v>4930</v>
      </c>
      <c r="F334" s="45">
        <v>929</v>
      </c>
      <c r="G334" s="45">
        <f t="shared" si="59"/>
        <v>930</v>
      </c>
      <c r="H334" s="45">
        <f t="shared" si="59"/>
        <v>930</v>
      </c>
      <c r="I334" s="45">
        <f t="shared" si="59"/>
        <v>930</v>
      </c>
      <c r="J334" s="264">
        <v>960</v>
      </c>
      <c r="K334" s="265">
        <f>E334</f>
        <v>4930</v>
      </c>
      <c r="L334" s="265">
        <f t="shared" ref="L334:O334" si="60">F334</f>
        <v>929</v>
      </c>
      <c r="M334" s="265">
        <f t="shared" si="60"/>
        <v>930</v>
      </c>
      <c r="N334" s="265">
        <f t="shared" si="60"/>
        <v>930</v>
      </c>
      <c r="O334" s="265">
        <f t="shared" si="60"/>
        <v>930</v>
      </c>
      <c r="P334"/>
    </row>
    <row r="335" spans="1:16" ht="45.75" customHeight="1" x14ac:dyDescent="0.25">
      <c r="A335" s="316">
        <v>42</v>
      </c>
      <c r="B335" s="317"/>
      <c r="C335" s="318"/>
      <c r="D335" s="26" t="s">
        <v>133</v>
      </c>
      <c r="E335" s="120">
        <f>E336+E338</f>
        <v>4930</v>
      </c>
      <c r="F335" s="47">
        <v>929</v>
      </c>
      <c r="G335" s="47">
        <f>G338</f>
        <v>930</v>
      </c>
      <c r="H335" s="47">
        <f>H338</f>
        <v>930</v>
      </c>
      <c r="I335" s="47">
        <f>I338</f>
        <v>930</v>
      </c>
      <c r="J335" s="248"/>
      <c r="K335" s="40"/>
      <c r="L335" s="40"/>
      <c r="M335" s="40"/>
      <c r="N335" s="40"/>
      <c r="O335" s="40"/>
      <c r="P335"/>
    </row>
    <row r="336" spans="1:16" ht="45.75" hidden="1" customHeight="1" x14ac:dyDescent="0.25">
      <c r="A336" s="313">
        <v>422</v>
      </c>
      <c r="B336" s="314"/>
      <c r="C336" s="315"/>
      <c r="D336" s="23" t="s">
        <v>136</v>
      </c>
      <c r="E336" s="63">
        <v>4000</v>
      </c>
      <c r="F336" s="45">
        <v>0</v>
      </c>
      <c r="G336" s="52">
        <v>0</v>
      </c>
      <c r="H336" s="52">
        <v>0</v>
      </c>
      <c r="I336" s="52">
        <v>0</v>
      </c>
      <c r="J336" s="251"/>
      <c r="K336" s="40"/>
      <c r="L336" s="40"/>
      <c r="M336" s="40"/>
      <c r="N336" s="40"/>
      <c r="O336" s="40"/>
      <c r="P336"/>
    </row>
    <row r="337" spans="1:314" ht="45.75" hidden="1" customHeight="1" x14ac:dyDescent="0.25">
      <c r="A337" s="319">
        <v>4221</v>
      </c>
      <c r="B337" s="320"/>
      <c r="C337" s="321"/>
      <c r="D337" s="23" t="s">
        <v>102</v>
      </c>
      <c r="E337" s="63">
        <v>4000</v>
      </c>
      <c r="F337" s="45">
        <v>0</v>
      </c>
      <c r="G337" s="52">
        <v>0</v>
      </c>
      <c r="H337" s="52">
        <v>0</v>
      </c>
      <c r="I337" s="52">
        <v>0</v>
      </c>
      <c r="J337" s="251"/>
      <c r="K337" s="40"/>
      <c r="L337" s="40"/>
      <c r="M337" s="40"/>
      <c r="N337" s="40"/>
      <c r="O337" s="40"/>
      <c r="P337"/>
    </row>
    <row r="338" spans="1:314" ht="25.5" hidden="1" x14ac:dyDescent="0.25">
      <c r="A338" s="313">
        <v>424</v>
      </c>
      <c r="B338" s="314"/>
      <c r="C338" s="315"/>
      <c r="D338" s="112" t="s">
        <v>134</v>
      </c>
      <c r="E338" s="63">
        <v>930</v>
      </c>
      <c r="F338" s="45">
        <v>929</v>
      </c>
      <c r="G338" s="45">
        <f>G339</f>
        <v>930</v>
      </c>
      <c r="H338" s="45">
        <f>H339</f>
        <v>930</v>
      </c>
      <c r="I338" s="45">
        <f>I339</f>
        <v>930</v>
      </c>
      <c r="J338" s="236"/>
      <c r="K338" s="237"/>
      <c r="L338" s="237"/>
      <c r="M338" s="237"/>
      <c r="N338" s="237"/>
      <c r="O338" s="237"/>
      <c r="P338"/>
    </row>
    <row r="339" spans="1:314" s="24" customFormat="1" hidden="1" x14ac:dyDescent="0.25">
      <c r="A339" s="337">
        <v>4241</v>
      </c>
      <c r="B339" s="338"/>
      <c r="C339" s="339"/>
      <c r="D339" s="23" t="s">
        <v>104</v>
      </c>
      <c r="E339" s="63">
        <v>930</v>
      </c>
      <c r="F339" s="45">
        <v>929</v>
      </c>
      <c r="G339" s="45">
        <v>930</v>
      </c>
      <c r="H339" s="45">
        <v>930</v>
      </c>
      <c r="I339" s="45">
        <v>930</v>
      </c>
      <c r="K339" s="40"/>
      <c r="L339" s="40"/>
      <c r="M339" s="40"/>
      <c r="N339" s="40"/>
      <c r="O339" s="40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  <c r="EH339"/>
      <c r="EI339"/>
      <c r="EJ339"/>
      <c r="EK339"/>
      <c r="EL339"/>
      <c r="EM339"/>
      <c r="EN339"/>
      <c r="EO339"/>
      <c r="EP339"/>
      <c r="EQ339"/>
      <c r="ER339"/>
      <c r="ES339"/>
      <c r="ET339"/>
      <c r="EU339"/>
      <c r="EV339"/>
      <c r="EW339"/>
      <c r="EX339"/>
      <c r="EY339"/>
      <c r="EZ339"/>
      <c r="FA339"/>
      <c r="FB339"/>
      <c r="FC339"/>
      <c r="FD339"/>
      <c r="FE339"/>
      <c r="FF339"/>
      <c r="FG339"/>
      <c r="FH339"/>
      <c r="FI339"/>
      <c r="FJ339"/>
      <c r="FK339"/>
      <c r="FL339"/>
      <c r="FM339"/>
      <c r="FN339"/>
      <c r="FO339"/>
      <c r="FP339"/>
      <c r="FQ339"/>
      <c r="FR339"/>
      <c r="FS339"/>
      <c r="FT339"/>
      <c r="FU339"/>
      <c r="FV339"/>
      <c r="FW339"/>
      <c r="FX339"/>
      <c r="FY339"/>
      <c r="FZ339"/>
      <c r="GA339"/>
      <c r="GB339"/>
      <c r="GC339"/>
      <c r="GD339"/>
      <c r="GE339"/>
      <c r="GF339"/>
      <c r="GG339"/>
      <c r="GH339"/>
      <c r="GI339"/>
      <c r="GJ339"/>
      <c r="GK339"/>
      <c r="GL339"/>
      <c r="GM339"/>
      <c r="GN339"/>
      <c r="GO339"/>
      <c r="GP339"/>
      <c r="GQ339"/>
      <c r="GR339"/>
      <c r="GS339"/>
      <c r="GT339"/>
      <c r="GU339"/>
      <c r="GV339"/>
      <c r="GW339"/>
      <c r="GX339"/>
      <c r="GY339"/>
      <c r="GZ339"/>
      <c r="HA339"/>
      <c r="HB339"/>
      <c r="HC339"/>
      <c r="HD339"/>
      <c r="HE339"/>
      <c r="HF339"/>
      <c r="HG339"/>
      <c r="HH339"/>
      <c r="HI339"/>
      <c r="HJ339"/>
      <c r="HK339"/>
      <c r="HL339"/>
      <c r="HM339"/>
      <c r="HN339"/>
      <c r="HO339"/>
      <c r="HP339"/>
      <c r="HQ339"/>
      <c r="HR339"/>
      <c r="HS339"/>
      <c r="HT339"/>
      <c r="HU339"/>
      <c r="HV339"/>
      <c r="HW339"/>
      <c r="HX339"/>
      <c r="HY339"/>
      <c r="HZ339"/>
      <c r="IA339"/>
      <c r="IB339"/>
      <c r="IC339"/>
      <c r="ID339"/>
      <c r="IE339"/>
      <c r="IF339"/>
      <c r="IG339"/>
      <c r="IH339"/>
      <c r="II339"/>
      <c r="IJ339"/>
      <c r="IK339"/>
      <c r="IL339"/>
      <c r="IM339"/>
      <c r="IN339"/>
      <c r="IO339"/>
      <c r="IP339"/>
      <c r="IQ339"/>
      <c r="IR339"/>
      <c r="IS339"/>
      <c r="IT339"/>
      <c r="IU339"/>
      <c r="IV339"/>
      <c r="IW339"/>
      <c r="IX339"/>
      <c r="IY339"/>
      <c r="IZ339"/>
      <c r="JA339"/>
      <c r="JB339"/>
      <c r="JC339"/>
      <c r="JD339"/>
      <c r="JE339"/>
      <c r="JF339"/>
      <c r="JG339"/>
      <c r="JH339"/>
      <c r="JI339"/>
      <c r="JJ339"/>
      <c r="JK339"/>
      <c r="JL339"/>
      <c r="JM339"/>
      <c r="JN339"/>
      <c r="JO339"/>
      <c r="JP339"/>
      <c r="JQ339"/>
      <c r="JR339"/>
      <c r="JS339"/>
      <c r="JT339"/>
      <c r="JU339"/>
      <c r="JV339"/>
      <c r="JW339"/>
      <c r="JX339"/>
      <c r="JY339"/>
      <c r="JZ339"/>
      <c r="KA339"/>
      <c r="KB339"/>
      <c r="KC339"/>
      <c r="KD339"/>
      <c r="KE339"/>
      <c r="KF339"/>
      <c r="KG339"/>
      <c r="KH339"/>
      <c r="KI339"/>
      <c r="KJ339"/>
      <c r="KK339"/>
      <c r="KL339"/>
      <c r="KM339"/>
      <c r="KN339"/>
      <c r="KO339"/>
      <c r="KP339"/>
      <c r="KQ339"/>
      <c r="KR339"/>
      <c r="KS339"/>
      <c r="KT339"/>
      <c r="KU339"/>
      <c r="KV339"/>
      <c r="KW339"/>
      <c r="KX339"/>
      <c r="KY339"/>
      <c r="KZ339"/>
      <c r="LA339"/>
      <c r="LB339"/>
    </row>
    <row r="340" spans="1:314" ht="28.5" customHeight="1" x14ac:dyDescent="0.25">
      <c r="A340" s="325" t="s">
        <v>108</v>
      </c>
      <c r="B340" s="326"/>
      <c r="C340" s="327"/>
      <c r="D340" s="27" t="s">
        <v>82</v>
      </c>
      <c r="E340" s="119">
        <f>E341</f>
        <v>47513.08</v>
      </c>
      <c r="F340" s="46">
        <v>70000</v>
      </c>
      <c r="G340" s="46">
        <f>G341</f>
        <v>80000</v>
      </c>
      <c r="H340" s="46">
        <f>H341</f>
        <v>80000</v>
      </c>
      <c r="I340" s="46">
        <f>I341</f>
        <v>80000</v>
      </c>
      <c r="J340" s="264">
        <v>960</v>
      </c>
      <c r="K340" s="265">
        <f>E340</f>
        <v>47513.08</v>
      </c>
      <c r="L340" s="265">
        <f t="shared" ref="L340:O340" si="61">F340</f>
        <v>70000</v>
      </c>
      <c r="M340" s="265">
        <f t="shared" si="61"/>
        <v>80000</v>
      </c>
      <c r="N340" s="265">
        <f t="shared" si="61"/>
        <v>80000</v>
      </c>
      <c r="O340" s="265">
        <f t="shared" si="61"/>
        <v>80000</v>
      </c>
      <c r="P340"/>
    </row>
    <row r="341" spans="1:314" s="22" customFormat="1" ht="25.5" x14ac:dyDescent="0.25">
      <c r="A341" s="322">
        <v>4</v>
      </c>
      <c r="B341" s="323"/>
      <c r="C341" s="324"/>
      <c r="D341" s="16" t="s">
        <v>20</v>
      </c>
      <c r="E341" s="63">
        <f>E342</f>
        <v>47513.08</v>
      </c>
      <c r="F341" s="45">
        <v>70000</v>
      </c>
      <c r="G341" s="45">
        <f>G342+G352</f>
        <v>80000</v>
      </c>
      <c r="H341" s="45">
        <f>H342+H352</f>
        <v>80000</v>
      </c>
      <c r="I341" s="45">
        <f>I342+I352</f>
        <v>80000</v>
      </c>
      <c r="J341" s="24"/>
      <c r="K341" s="40"/>
      <c r="L341" s="40"/>
      <c r="M341" s="40"/>
      <c r="N341" s="40"/>
      <c r="O341" s="40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  <c r="EH341"/>
      <c r="EI341"/>
      <c r="EJ341"/>
      <c r="EK341"/>
      <c r="EL341"/>
      <c r="EM341"/>
      <c r="EN341"/>
      <c r="EO341"/>
      <c r="EP341"/>
      <c r="EQ341"/>
      <c r="ER341"/>
      <c r="ES341"/>
      <c r="ET341"/>
      <c r="EU341"/>
      <c r="EV341"/>
      <c r="EW341"/>
      <c r="EX341"/>
      <c r="EY341"/>
      <c r="EZ341"/>
      <c r="FA341"/>
      <c r="FB341"/>
      <c r="FC341"/>
      <c r="FD341"/>
      <c r="FE341"/>
      <c r="FF341"/>
      <c r="FG341"/>
      <c r="FH341"/>
      <c r="FI341"/>
      <c r="FJ341"/>
      <c r="FK341"/>
      <c r="FL341"/>
      <c r="FM341"/>
      <c r="FN341"/>
      <c r="FO341"/>
      <c r="FP341"/>
      <c r="FQ341"/>
      <c r="FR341"/>
      <c r="FS341"/>
      <c r="FT341"/>
      <c r="FU341"/>
      <c r="FV341"/>
      <c r="FW341"/>
      <c r="FX341"/>
      <c r="FY341"/>
      <c r="FZ341"/>
      <c r="GA341"/>
      <c r="GB341"/>
      <c r="GC341"/>
      <c r="GD341"/>
      <c r="GE341"/>
      <c r="GF341"/>
      <c r="GG341"/>
      <c r="GH341"/>
      <c r="GI341"/>
      <c r="GJ341"/>
      <c r="GK341"/>
      <c r="GL341"/>
      <c r="GM341"/>
      <c r="GN341"/>
      <c r="GO341"/>
      <c r="GP341"/>
      <c r="GQ341"/>
      <c r="GR341"/>
      <c r="GS341"/>
      <c r="GT341"/>
      <c r="GU341"/>
      <c r="GV341"/>
      <c r="GW341"/>
      <c r="GX341"/>
      <c r="GY341"/>
      <c r="GZ341"/>
      <c r="HA341"/>
      <c r="HB341"/>
      <c r="HC341"/>
      <c r="HD341"/>
      <c r="HE341"/>
      <c r="HF341"/>
      <c r="HG341"/>
      <c r="HH341"/>
      <c r="HI341"/>
      <c r="HJ341"/>
      <c r="HK341"/>
      <c r="HL341"/>
      <c r="HM341"/>
      <c r="HN341"/>
      <c r="HO341"/>
      <c r="HP341"/>
      <c r="HQ341"/>
      <c r="HR341"/>
      <c r="HS341"/>
      <c r="HT341"/>
      <c r="HU341"/>
      <c r="HV341"/>
      <c r="HW341"/>
      <c r="HX341"/>
      <c r="HY341"/>
      <c r="HZ341"/>
      <c r="IA341"/>
      <c r="IB341"/>
      <c r="IC341"/>
      <c r="ID341"/>
      <c r="IE341"/>
      <c r="IF341"/>
      <c r="IG341"/>
      <c r="IH341"/>
      <c r="II341"/>
      <c r="IJ341"/>
      <c r="IK341"/>
      <c r="IL341"/>
      <c r="IM341"/>
      <c r="IN341"/>
      <c r="IO341"/>
      <c r="IP341"/>
      <c r="IQ341"/>
      <c r="IR341"/>
      <c r="IS341"/>
      <c r="IT341"/>
      <c r="IU341"/>
      <c r="IV341"/>
      <c r="IW341"/>
      <c r="IX341"/>
      <c r="IY341"/>
      <c r="IZ341"/>
      <c r="JA341"/>
      <c r="JB341"/>
      <c r="JC341"/>
      <c r="JD341"/>
      <c r="JE341"/>
      <c r="JF341"/>
      <c r="JG341"/>
      <c r="JH341"/>
      <c r="JI341"/>
      <c r="JJ341"/>
      <c r="JK341"/>
      <c r="JL341"/>
      <c r="JM341"/>
      <c r="JN341"/>
      <c r="JO341"/>
      <c r="JP341"/>
      <c r="JQ341"/>
      <c r="JR341"/>
      <c r="JS341"/>
      <c r="JT341"/>
      <c r="JU341"/>
      <c r="JV341"/>
      <c r="JW341"/>
      <c r="JX341"/>
      <c r="JY341"/>
      <c r="JZ341"/>
      <c r="KA341"/>
      <c r="KB341"/>
      <c r="KC341"/>
      <c r="KD341"/>
      <c r="KE341"/>
      <c r="KF341"/>
      <c r="KG341"/>
      <c r="KH341"/>
      <c r="KI341"/>
      <c r="KJ341"/>
      <c r="KK341"/>
      <c r="KL341"/>
      <c r="KM341"/>
      <c r="KN341"/>
      <c r="KO341"/>
      <c r="KP341"/>
      <c r="KQ341"/>
      <c r="KR341"/>
      <c r="KS341"/>
      <c r="KT341"/>
      <c r="KU341"/>
      <c r="KV341"/>
      <c r="KW341"/>
      <c r="KX341"/>
      <c r="KY341"/>
      <c r="KZ341"/>
      <c r="LA341"/>
      <c r="LB341"/>
    </row>
    <row r="342" spans="1:314" s="22" customFormat="1" ht="49.5" customHeight="1" x14ac:dyDescent="0.25">
      <c r="A342" s="316">
        <v>42</v>
      </c>
      <c r="B342" s="317"/>
      <c r="C342" s="318"/>
      <c r="D342" s="26" t="s">
        <v>133</v>
      </c>
      <c r="E342" s="120">
        <f>E343+E350</f>
        <v>47513.08</v>
      </c>
      <c r="F342" s="47">
        <v>35000</v>
      </c>
      <c r="G342" s="47">
        <f>G343+G348+G350</f>
        <v>30000</v>
      </c>
      <c r="H342" s="47">
        <f>H343+H348+H350</f>
        <v>30000</v>
      </c>
      <c r="I342" s="47">
        <f>I343+I348+I350</f>
        <v>30000</v>
      </c>
      <c r="J342" s="24"/>
      <c r="K342" s="40"/>
      <c r="L342" s="40"/>
      <c r="M342" s="40"/>
      <c r="N342" s="40"/>
      <c r="O342" s="40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  <c r="EH342"/>
      <c r="EI342"/>
      <c r="EJ342"/>
      <c r="EK342"/>
      <c r="EL342"/>
      <c r="EM342"/>
      <c r="EN342"/>
      <c r="EO342"/>
      <c r="EP342"/>
      <c r="EQ342"/>
      <c r="ER342"/>
      <c r="ES342"/>
      <c r="ET342"/>
      <c r="EU342"/>
      <c r="EV342"/>
      <c r="EW342"/>
      <c r="EX342"/>
      <c r="EY342"/>
      <c r="EZ342"/>
      <c r="FA342"/>
      <c r="FB342"/>
      <c r="FC342"/>
      <c r="FD342"/>
      <c r="FE342"/>
      <c r="FF342"/>
      <c r="FG342"/>
      <c r="FH342"/>
      <c r="FI342"/>
      <c r="FJ342"/>
      <c r="FK342"/>
      <c r="FL342"/>
      <c r="FM342"/>
      <c r="FN342"/>
      <c r="FO342"/>
      <c r="FP342"/>
      <c r="FQ342"/>
      <c r="FR342"/>
      <c r="FS342"/>
      <c r="FT342"/>
      <c r="FU342"/>
      <c r="FV342"/>
      <c r="FW342"/>
      <c r="FX342"/>
      <c r="FY342"/>
      <c r="FZ342"/>
      <c r="GA342"/>
      <c r="GB342"/>
      <c r="GC342"/>
      <c r="GD342"/>
      <c r="GE342"/>
      <c r="GF342"/>
      <c r="GG342"/>
      <c r="GH342"/>
      <c r="GI342"/>
      <c r="GJ342"/>
      <c r="GK342"/>
      <c r="GL342"/>
      <c r="GM342"/>
      <c r="GN342"/>
      <c r="GO342"/>
      <c r="GP342"/>
      <c r="GQ342"/>
      <c r="GR342"/>
      <c r="GS342"/>
      <c r="GT342"/>
      <c r="GU342"/>
      <c r="GV342"/>
      <c r="GW342"/>
      <c r="GX342"/>
      <c r="GY342"/>
      <c r="GZ342"/>
      <c r="HA342"/>
      <c r="HB342"/>
      <c r="HC342"/>
      <c r="HD342"/>
      <c r="HE342"/>
      <c r="HF342"/>
      <c r="HG342"/>
      <c r="HH342"/>
      <c r="HI342"/>
      <c r="HJ342"/>
      <c r="HK342"/>
      <c r="HL342"/>
      <c r="HM342"/>
      <c r="HN342"/>
      <c r="HO342"/>
      <c r="HP342"/>
      <c r="HQ342"/>
      <c r="HR342"/>
      <c r="HS342"/>
      <c r="HT342"/>
      <c r="HU342"/>
      <c r="HV342"/>
      <c r="HW342"/>
      <c r="HX342"/>
      <c r="HY342"/>
      <c r="HZ342"/>
      <c r="IA342"/>
      <c r="IB342"/>
      <c r="IC342"/>
      <c r="ID342"/>
      <c r="IE342"/>
      <c r="IF342"/>
      <c r="IG342"/>
      <c r="IH342"/>
      <c r="II342"/>
      <c r="IJ342"/>
      <c r="IK342"/>
      <c r="IL342"/>
      <c r="IM342"/>
      <c r="IN342"/>
      <c r="IO342"/>
      <c r="IP342"/>
      <c r="IQ342"/>
      <c r="IR342"/>
      <c r="IS342"/>
      <c r="IT342"/>
      <c r="IU342"/>
      <c r="IV342"/>
      <c r="IW342"/>
      <c r="IX342"/>
      <c r="IY342"/>
      <c r="IZ342"/>
      <c r="JA342"/>
      <c r="JB342"/>
      <c r="JC342"/>
      <c r="JD342"/>
      <c r="JE342"/>
      <c r="JF342"/>
      <c r="JG342"/>
      <c r="JH342"/>
      <c r="JI342"/>
      <c r="JJ342"/>
      <c r="JK342"/>
      <c r="JL342"/>
      <c r="JM342"/>
      <c r="JN342"/>
      <c r="JO342"/>
      <c r="JP342"/>
      <c r="JQ342"/>
      <c r="JR342"/>
      <c r="JS342"/>
      <c r="JT342"/>
      <c r="JU342"/>
      <c r="JV342"/>
      <c r="JW342"/>
      <c r="JX342"/>
      <c r="JY342"/>
      <c r="JZ342"/>
      <c r="KA342"/>
      <c r="KB342"/>
      <c r="KC342"/>
      <c r="KD342"/>
      <c r="KE342"/>
      <c r="KF342"/>
      <c r="KG342"/>
      <c r="KH342"/>
      <c r="KI342"/>
      <c r="KJ342"/>
      <c r="KK342"/>
      <c r="KL342"/>
      <c r="KM342"/>
      <c r="KN342"/>
      <c r="KO342"/>
      <c r="KP342"/>
      <c r="KQ342"/>
      <c r="KR342"/>
      <c r="KS342"/>
      <c r="KT342"/>
      <c r="KU342"/>
      <c r="KV342"/>
      <c r="KW342"/>
      <c r="KX342"/>
      <c r="KY342"/>
      <c r="KZ342"/>
      <c r="LA342"/>
      <c r="LB342"/>
    </row>
    <row r="343" spans="1:314" s="22" customFormat="1" hidden="1" x14ac:dyDescent="0.25">
      <c r="A343" s="352">
        <v>422</v>
      </c>
      <c r="B343" s="353"/>
      <c r="C343" s="354"/>
      <c r="D343" s="220" t="s">
        <v>136</v>
      </c>
      <c r="E343" s="63">
        <f>SUM(E344:E347)</f>
        <v>47442.770000000004</v>
      </c>
      <c r="F343" s="45">
        <v>34000</v>
      </c>
      <c r="G343" s="45">
        <f>SUM(G344:G347)</f>
        <v>9900</v>
      </c>
      <c r="H343" s="45">
        <f>SUM(H344:H347)</f>
        <v>9900</v>
      </c>
      <c r="I343" s="45">
        <f>SUM(I344:I347)</f>
        <v>9900</v>
      </c>
      <c r="J343" s="24"/>
      <c r="K343" s="40"/>
      <c r="L343" s="40"/>
      <c r="M343" s="40"/>
      <c r="N343" s="40"/>
      <c r="O343" s="40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  <c r="EH343"/>
      <c r="EI343"/>
      <c r="EJ343"/>
      <c r="EK343"/>
      <c r="EL343"/>
      <c r="EM343"/>
      <c r="EN343"/>
      <c r="EO343"/>
      <c r="EP343"/>
      <c r="EQ343"/>
      <c r="ER343"/>
      <c r="ES343"/>
      <c r="ET343"/>
      <c r="EU343"/>
      <c r="EV343"/>
      <c r="EW343"/>
      <c r="EX343"/>
      <c r="EY343"/>
      <c r="EZ343"/>
      <c r="FA343"/>
      <c r="FB343"/>
      <c r="FC343"/>
      <c r="FD343"/>
      <c r="FE343"/>
      <c r="FF343"/>
      <c r="FG343"/>
      <c r="FH343"/>
      <c r="FI343"/>
      <c r="FJ343"/>
      <c r="FK343"/>
      <c r="FL343"/>
      <c r="FM343"/>
      <c r="FN343"/>
      <c r="FO343"/>
      <c r="FP343"/>
      <c r="FQ343"/>
      <c r="FR343"/>
      <c r="FS343"/>
      <c r="FT343"/>
      <c r="FU343"/>
      <c r="FV343"/>
      <c r="FW343"/>
      <c r="FX343"/>
      <c r="FY343"/>
      <c r="FZ343"/>
      <c r="GA343"/>
      <c r="GB343"/>
      <c r="GC343"/>
      <c r="GD343"/>
      <c r="GE343"/>
      <c r="GF343"/>
      <c r="GG343"/>
      <c r="GH343"/>
      <c r="GI343"/>
      <c r="GJ343"/>
      <c r="GK343"/>
      <c r="GL343"/>
      <c r="GM343"/>
      <c r="GN343"/>
      <c r="GO343"/>
      <c r="GP343"/>
      <c r="GQ343"/>
      <c r="GR343"/>
      <c r="GS343"/>
      <c r="GT343"/>
      <c r="GU343"/>
      <c r="GV343"/>
      <c r="GW343"/>
      <c r="GX343"/>
      <c r="GY343"/>
      <c r="GZ343"/>
      <c r="HA343"/>
      <c r="HB343"/>
      <c r="HC343"/>
      <c r="HD343"/>
      <c r="HE343"/>
      <c r="HF343"/>
      <c r="HG343"/>
      <c r="HH343"/>
      <c r="HI343"/>
      <c r="HJ343"/>
      <c r="HK343"/>
      <c r="HL343"/>
      <c r="HM343"/>
      <c r="HN343"/>
      <c r="HO343"/>
      <c r="HP343"/>
      <c r="HQ343"/>
      <c r="HR343"/>
      <c r="HS343"/>
      <c r="HT343"/>
      <c r="HU343"/>
      <c r="HV343"/>
      <c r="HW343"/>
      <c r="HX343"/>
      <c r="HY343"/>
      <c r="HZ343"/>
      <c r="IA343"/>
      <c r="IB343"/>
      <c r="IC343"/>
      <c r="ID343"/>
      <c r="IE343"/>
      <c r="IF343"/>
      <c r="IG343"/>
      <c r="IH343"/>
      <c r="II343"/>
      <c r="IJ343"/>
      <c r="IK343"/>
      <c r="IL343"/>
      <c r="IM343"/>
      <c r="IN343"/>
      <c r="IO343"/>
      <c r="IP343"/>
      <c r="IQ343"/>
      <c r="IR343"/>
      <c r="IS343"/>
      <c r="IT343"/>
      <c r="IU343"/>
      <c r="IV343"/>
      <c r="IW343"/>
      <c r="IX343"/>
      <c r="IY343"/>
      <c r="IZ343"/>
      <c r="JA343"/>
      <c r="JB343"/>
      <c r="JC343"/>
      <c r="JD343"/>
      <c r="JE343"/>
      <c r="JF343"/>
      <c r="JG343"/>
      <c r="JH343"/>
      <c r="JI343"/>
      <c r="JJ343"/>
      <c r="JK343"/>
      <c r="JL343"/>
      <c r="JM343"/>
      <c r="JN343"/>
      <c r="JO343"/>
      <c r="JP343"/>
      <c r="JQ343"/>
      <c r="JR343"/>
      <c r="JS343"/>
      <c r="JT343"/>
      <c r="JU343"/>
      <c r="JV343"/>
      <c r="JW343"/>
      <c r="JX343"/>
      <c r="JY343"/>
      <c r="JZ343"/>
      <c r="KA343"/>
      <c r="KB343"/>
      <c r="KC343"/>
      <c r="KD343"/>
      <c r="KE343"/>
      <c r="KF343"/>
      <c r="KG343"/>
      <c r="KH343"/>
      <c r="KI343"/>
      <c r="KJ343"/>
      <c r="KK343"/>
      <c r="KL343"/>
      <c r="KM343"/>
      <c r="KN343"/>
      <c r="KO343"/>
      <c r="KP343"/>
      <c r="KQ343"/>
      <c r="KR343"/>
      <c r="KS343"/>
      <c r="KT343"/>
      <c r="KU343"/>
      <c r="KV343"/>
      <c r="KW343"/>
      <c r="KX343"/>
      <c r="KY343"/>
      <c r="KZ343"/>
      <c r="LA343"/>
      <c r="LB343"/>
    </row>
    <row r="344" spans="1:314" hidden="1" x14ac:dyDescent="0.25">
      <c r="A344" s="319">
        <v>4221</v>
      </c>
      <c r="B344" s="320"/>
      <c r="C344" s="321"/>
      <c r="D344" s="124" t="s">
        <v>102</v>
      </c>
      <c r="E344" s="63">
        <v>31720.79</v>
      </c>
      <c r="F344" s="45">
        <v>3000</v>
      </c>
      <c r="G344" s="45">
        <v>3000</v>
      </c>
      <c r="H344" s="45">
        <v>3000</v>
      </c>
      <c r="I344" s="45">
        <v>3000</v>
      </c>
      <c r="J344" s="248"/>
      <c r="K344" s="249"/>
      <c r="L344" s="250"/>
      <c r="M344" s="250"/>
      <c r="N344" s="250"/>
      <c r="O344" s="250"/>
      <c r="P344"/>
    </row>
    <row r="345" spans="1:314" hidden="1" x14ac:dyDescent="0.25">
      <c r="A345" s="319">
        <v>4222</v>
      </c>
      <c r="B345" s="320"/>
      <c r="C345" s="321"/>
      <c r="D345" s="124" t="s">
        <v>126</v>
      </c>
      <c r="E345" s="63">
        <v>165</v>
      </c>
      <c r="F345" s="45">
        <v>1000</v>
      </c>
      <c r="G345" s="45">
        <v>1000</v>
      </c>
      <c r="H345" s="45">
        <v>1000</v>
      </c>
      <c r="I345" s="45">
        <v>1000</v>
      </c>
      <c r="J345" s="251"/>
      <c r="K345" s="253"/>
      <c r="L345" s="253"/>
      <c r="M345" s="253"/>
      <c r="N345" s="253"/>
      <c r="O345" s="253"/>
      <c r="P345"/>
    </row>
    <row r="346" spans="1:314" hidden="1" x14ac:dyDescent="0.25">
      <c r="A346" s="319">
        <v>4223</v>
      </c>
      <c r="B346" s="320"/>
      <c r="C346" s="321"/>
      <c r="D346" s="124" t="s">
        <v>103</v>
      </c>
      <c r="E346" s="63">
        <v>15556.98</v>
      </c>
      <c r="F346" s="45">
        <v>5000</v>
      </c>
      <c r="G346" s="45">
        <v>900</v>
      </c>
      <c r="H346" s="45">
        <v>900</v>
      </c>
      <c r="I346" s="45">
        <v>900</v>
      </c>
      <c r="J346" s="236"/>
      <c r="K346" s="237"/>
      <c r="L346" s="237"/>
      <c r="M346" s="237"/>
      <c r="N346" s="237"/>
      <c r="O346" s="237"/>
      <c r="P346"/>
    </row>
    <row r="347" spans="1:314" ht="25.5" hidden="1" x14ac:dyDescent="0.25">
      <c r="A347" s="319">
        <v>4227</v>
      </c>
      <c r="B347" s="320"/>
      <c r="C347" s="321"/>
      <c r="D347" s="124" t="s">
        <v>203</v>
      </c>
      <c r="E347" s="63">
        <v>0</v>
      </c>
      <c r="F347" s="45">
        <v>25000</v>
      </c>
      <c r="G347" s="45">
        <v>5000</v>
      </c>
      <c r="H347" s="45">
        <v>5000</v>
      </c>
      <c r="I347" s="45">
        <v>5000</v>
      </c>
      <c r="J347" s="248"/>
      <c r="K347" s="249"/>
      <c r="L347" s="250"/>
      <c r="M347" s="250"/>
      <c r="N347" s="250"/>
      <c r="O347" s="250"/>
      <c r="P347"/>
    </row>
    <row r="348" spans="1:314" hidden="1" x14ac:dyDescent="0.25">
      <c r="A348" s="343">
        <v>423</v>
      </c>
      <c r="B348" s="344"/>
      <c r="C348" s="345"/>
      <c r="D348" s="23" t="s">
        <v>258</v>
      </c>
      <c r="E348" s="206">
        <v>0</v>
      </c>
      <c r="F348" s="197">
        <v>0</v>
      </c>
      <c r="G348" s="197">
        <f>G349</f>
        <v>20000</v>
      </c>
      <c r="H348" s="197">
        <f>H349</f>
        <v>20000</v>
      </c>
      <c r="I348" s="197">
        <f>I349</f>
        <v>20000</v>
      </c>
      <c r="J348" s="251"/>
      <c r="K348" s="253"/>
      <c r="L348" s="253"/>
      <c r="M348" s="253"/>
      <c r="N348" s="253"/>
      <c r="O348" s="253"/>
      <c r="P348"/>
    </row>
    <row r="349" spans="1:314" ht="25.5" hidden="1" x14ac:dyDescent="0.25">
      <c r="A349" s="337">
        <v>4231</v>
      </c>
      <c r="B349" s="338"/>
      <c r="C349" s="339"/>
      <c r="D349" s="23" t="s">
        <v>259</v>
      </c>
      <c r="E349" s="206">
        <v>0</v>
      </c>
      <c r="F349" s="197">
        <v>0</v>
      </c>
      <c r="G349" s="197">
        <v>20000</v>
      </c>
      <c r="H349" s="197">
        <v>20000</v>
      </c>
      <c r="I349" s="197">
        <v>20000</v>
      </c>
      <c r="J349" s="251"/>
      <c r="K349" s="253"/>
      <c r="L349" s="253"/>
      <c r="M349" s="253"/>
      <c r="N349" s="253"/>
      <c r="O349" s="253"/>
      <c r="P349"/>
    </row>
    <row r="350" spans="1:314" ht="25.5" hidden="1" x14ac:dyDescent="0.25">
      <c r="A350" s="313">
        <v>424</v>
      </c>
      <c r="B350" s="314"/>
      <c r="C350" s="315"/>
      <c r="D350" s="124" t="s">
        <v>134</v>
      </c>
      <c r="E350" s="63">
        <f>E351</f>
        <v>70.31</v>
      </c>
      <c r="F350" s="45">
        <v>1000</v>
      </c>
      <c r="G350" s="45">
        <f>G351</f>
        <v>100</v>
      </c>
      <c r="H350" s="45">
        <f>H351</f>
        <v>100</v>
      </c>
      <c r="I350" s="45">
        <f>I351</f>
        <v>100</v>
      </c>
      <c r="J350" s="236"/>
      <c r="K350" s="237"/>
      <c r="L350" s="237"/>
      <c r="M350" s="237"/>
      <c r="N350" s="237"/>
      <c r="O350" s="237"/>
      <c r="P350"/>
    </row>
    <row r="351" spans="1:314" hidden="1" x14ac:dyDescent="0.25">
      <c r="A351" s="319">
        <v>4241</v>
      </c>
      <c r="B351" s="320"/>
      <c r="C351" s="321"/>
      <c r="D351" s="124" t="s">
        <v>104</v>
      </c>
      <c r="E351" s="63">
        <v>70.31</v>
      </c>
      <c r="F351" s="45">
        <v>1000</v>
      </c>
      <c r="G351" s="45">
        <v>100</v>
      </c>
      <c r="H351" s="45">
        <v>100</v>
      </c>
      <c r="I351" s="45">
        <v>100</v>
      </c>
      <c r="J351" s="248"/>
      <c r="K351" s="249"/>
      <c r="L351" s="250"/>
      <c r="M351" s="250"/>
      <c r="N351" s="250"/>
      <c r="O351" s="250"/>
      <c r="P351"/>
    </row>
    <row r="352" spans="1:314" ht="37.5" customHeight="1" x14ac:dyDescent="0.25">
      <c r="A352" s="316">
        <v>45</v>
      </c>
      <c r="B352" s="317"/>
      <c r="C352" s="318"/>
      <c r="D352" s="26" t="s">
        <v>137</v>
      </c>
      <c r="E352" s="120">
        <v>0</v>
      </c>
      <c r="F352" s="47">
        <v>35000</v>
      </c>
      <c r="G352" s="47">
        <v>50000</v>
      </c>
      <c r="H352" s="47">
        <v>50000</v>
      </c>
      <c r="I352" s="47">
        <v>50000</v>
      </c>
      <c r="J352" s="236"/>
      <c r="K352" s="237"/>
      <c r="L352" s="237"/>
      <c r="M352" s="237"/>
      <c r="N352" s="237"/>
      <c r="O352" s="237"/>
      <c r="P352"/>
    </row>
    <row r="353" spans="1:314" ht="25.5" hidden="1" x14ac:dyDescent="0.25">
      <c r="A353" s="313">
        <v>451</v>
      </c>
      <c r="B353" s="314"/>
      <c r="C353" s="315"/>
      <c r="D353" s="15" t="s">
        <v>129</v>
      </c>
      <c r="E353" s="63">
        <v>0</v>
      </c>
      <c r="F353" s="45">
        <v>35000</v>
      </c>
      <c r="G353" s="45">
        <f>G354</f>
        <v>0</v>
      </c>
      <c r="H353" s="45">
        <f>H354</f>
        <v>0</v>
      </c>
      <c r="I353" s="45">
        <f>I354</f>
        <v>0</v>
      </c>
      <c r="J353" s="236"/>
      <c r="K353" s="237"/>
      <c r="L353" s="237"/>
      <c r="M353" s="237"/>
      <c r="N353" s="237"/>
      <c r="O353" s="237"/>
      <c r="P353"/>
    </row>
    <row r="354" spans="1:314" ht="25.5" hidden="1" x14ac:dyDescent="0.25">
      <c r="A354" s="319">
        <v>4511</v>
      </c>
      <c r="B354" s="320"/>
      <c r="C354" s="321"/>
      <c r="D354" s="15" t="s">
        <v>129</v>
      </c>
      <c r="E354" s="63">
        <v>0</v>
      </c>
      <c r="F354" s="45">
        <v>35000</v>
      </c>
      <c r="G354" s="45">
        <v>0</v>
      </c>
      <c r="H354" s="45">
        <v>0</v>
      </c>
      <c r="I354" s="45">
        <v>0</v>
      </c>
      <c r="J354" s="236"/>
      <c r="K354" s="237"/>
      <c r="L354" s="237"/>
      <c r="M354" s="237"/>
      <c r="N354" s="237"/>
      <c r="O354" s="237"/>
      <c r="P354"/>
    </row>
    <row r="355" spans="1:314" ht="25.5" hidden="1" x14ac:dyDescent="0.25">
      <c r="A355" s="313">
        <v>454</v>
      </c>
      <c r="B355" s="314"/>
      <c r="C355" s="315"/>
      <c r="D355" s="124" t="s">
        <v>260</v>
      </c>
      <c r="E355" s="63">
        <v>0</v>
      </c>
      <c r="F355" s="45">
        <v>0</v>
      </c>
      <c r="G355" s="45">
        <v>50000</v>
      </c>
      <c r="H355" s="45">
        <v>50000</v>
      </c>
      <c r="I355" s="45">
        <v>50000</v>
      </c>
      <c r="J355" s="236"/>
      <c r="K355" s="237"/>
      <c r="L355" s="237"/>
      <c r="M355" s="237"/>
      <c r="N355" s="237"/>
      <c r="O355" s="237"/>
      <c r="P355"/>
    </row>
    <row r="356" spans="1:314" ht="30" hidden="1" customHeight="1" x14ac:dyDescent="0.25">
      <c r="A356" s="319">
        <v>4541</v>
      </c>
      <c r="B356" s="320"/>
      <c r="C356" s="321"/>
      <c r="D356" s="124" t="s">
        <v>260</v>
      </c>
      <c r="E356" s="63">
        <v>0</v>
      </c>
      <c r="F356" s="45">
        <v>0</v>
      </c>
      <c r="G356" s="45">
        <v>50000</v>
      </c>
      <c r="H356" s="45">
        <v>50000</v>
      </c>
      <c r="I356" s="45">
        <v>50000</v>
      </c>
      <c r="J356" s="236"/>
      <c r="K356" s="237"/>
      <c r="L356" s="237"/>
      <c r="M356" s="237"/>
      <c r="N356" s="237"/>
      <c r="O356" s="237"/>
      <c r="P356"/>
    </row>
    <row r="357" spans="1:314" ht="25.5" x14ac:dyDescent="0.25">
      <c r="A357" s="325" t="s">
        <v>110</v>
      </c>
      <c r="B357" s="326"/>
      <c r="C357" s="327"/>
      <c r="D357" s="27" t="s">
        <v>111</v>
      </c>
      <c r="E357" s="119">
        <f>E358</f>
        <v>2168.71</v>
      </c>
      <c r="F357" s="46">
        <v>100000</v>
      </c>
      <c r="G357" s="46">
        <f t="shared" ref="G357:G359" si="62">G358</f>
        <v>100000</v>
      </c>
      <c r="H357" s="46">
        <v>0</v>
      </c>
      <c r="I357" s="46">
        <v>0</v>
      </c>
      <c r="J357" s="270">
        <v>960</v>
      </c>
      <c r="K357" s="265">
        <f>E357</f>
        <v>2168.71</v>
      </c>
      <c r="L357" s="265">
        <f t="shared" ref="L357:O357" si="63">F357</f>
        <v>100000</v>
      </c>
      <c r="M357" s="265">
        <f t="shared" si="63"/>
        <v>100000</v>
      </c>
      <c r="N357" s="265">
        <f t="shared" si="63"/>
        <v>0</v>
      </c>
      <c r="O357" s="265">
        <f t="shared" si="63"/>
        <v>0</v>
      </c>
      <c r="P357"/>
    </row>
    <row r="358" spans="1:314" s="22" customFormat="1" ht="25.5" x14ac:dyDescent="0.25">
      <c r="A358" s="322">
        <v>4</v>
      </c>
      <c r="B358" s="323"/>
      <c r="C358" s="324"/>
      <c r="D358" s="16" t="s">
        <v>20</v>
      </c>
      <c r="E358" s="63">
        <f>E359</f>
        <v>2168.71</v>
      </c>
      <c r="F358" s="45">
        <v>100000</v>
      </c>
      <c r="G358" s="45">
        <f t="shared" si="62"/>
        <v>100000</v>
      </c>
      <c r="H358" s="45">
        <v>0</v>
      </c>
      <c r="I358" s="45">
        <v>0</v>
      </c>
      <c r="J358" s="24"/>
      <c r="K358" s="40"/>
      <c r="L358" s="40"/>
      <c r="M358" s="40"/>
      <c r="N358" s="40"/>
      <c r="O358" s="40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  <c r="EH358"/>
      <c r="EI358"/>
      <c r="EJ358"/>
      <c r="EK358"/>
      <c r="EL358"/>
      <c r="EM358"/>
      <c r="EN358"/>
      <c r="EO358"/>
      <c r="EP358"/>
      <c r="EQ358"/>
      <c r="ER358"/>
      <c r="ES358"/>
      <c r="ET358"/>
      <c r="EU358"/>
      <c r="EV358"/>
      <c r="EW358"/>
      <c r="EX358"/>
      <c r="EY358"/>
      <c r="EZ358"/>
      <c r="FA358"/>
      <c r="FB358"/>
      <c r="FC358"/>
      <c r="FD358"/>
      <c r="FE358"/>
      <c r="FF358"/>
      <c r="FG358"/>
      <c r="FH358"/>
      <c r="FI358"/>
      <c r="FJ358"/>
      <c r="FK358"/>
      <c r="FL358"/>
      <c r="FM358"/>
      <c r="FN358"/>
      <c r="FO358"/>
      <c r="FP358"/>
      <c r="FQ358"/>
      <c r="FR358"/>
      <c r="FS358"/>
      <c r="FT358"/>
      <c r="FU358"/>
      <c r="FV358"/>
      <c r="FW358"/>
      <c r="FX358"/>
      <c r="FY358"/>
      <c r="FZ358"/>
      <c r="GA358"/>
      <c r="GB358"/>
      <c r="GC358"/>
      <c r="GD358"/>
      <c r="GE358"/>
      <c r="GF358"/>
      <c r="GG358"/>
      <c r="GH358"/>
      <c r="GI358"/>
      <c r="GJ358"/>
      <c r="GK358"/>
      <c r="GL358"/>
      <c r="GM358"/>
      <c r="GN358"/>
      <c r="GO358"/>
      <c r="GP358"/>
      <c r="GQ358"/>
      <c r="GR358"/>
      <c r="GS358"/>
      <c r="GT358"/>
      <c r="GU358"/>
      <c r="GV358"/>
      <c r="GW358"/>
      <c r="GX358"/>
      <c r="GY358"/>
      <c r="GZ358"/>
      <c r="HA358"/>
      <c r="HB358"/>
      <c r="HC358"/>
      <c r="HD358"/>
      <c r="HE358"/>
      <c r="HF358"/>
      <c r="HG358"/>
      <c r="HH358"/>
      <c r="HI358"/>
      <c r="HJ358"/>
      <c r="HK358"/>
      <c r="HL358"/>
      <c r="HM358"/>
      <c r="HN358"/>
      <c r="HO358"/>
      <c r="HP358"/>
      <c r="HQ358"/>
      <c r="HR358"/>
      <c r="HS358"/>
      <c r="HT358"/>
      <c r="HU358"/>
      <c r="HV358"/>
      <c r="HW358"/>
      <c r="HX358"/>
      <c r="HY358"/>
      <c r="HZ358"/>
      <c r="IA358"/>
      <c r="IB358"/>
      <c r="IC358"/>
      <c r="ID358"/>
      <c r="IE358"/>
      <c r="IF358"/>
      <c r="IG358"/>
      <c r="IH358"/>
      <c r="II358"/>
      <c r="IJ358"/>
      <c r="IK358"/>
      <c r="IL358"/>
      <c r="IM358"/>
      <c r="IN358"/>
      <c r="IO358"/>
      <c r="IP358"/>
      <c r="IQ358"/>
      <c r="IR358"/>
      <c r="IS358"/>
      <c r="IT358"/>
      <c r="IU358"/>
      <c r="IV358"/>
      <c r="IW358"/>
      <c r="IX358"/>
      <c r="IY358"/>
      <c r="IZ358"/>
      <c r="JA358"/>
      <c r="JB358"/>
      <c r="JC358"/>
      <c r="JD358"/>
      <c r="JE358"/>
      <c r="JF358"/>
      <c r="JG358"/>
      <c r="JH358"/>
      <c r="JI358"/>
      <c r="JJ358"/>
      <c r="JK358"/>
      <c r="JL358"/>
      <c r="JM358"/>
      <c r="JN358"/>
      <c r="JO358"/>
      <c r="JP358"/>
      <c r="JQ358"/>
      <c r="JR358"/>
      <c r="JS358"/>
      <c r="JT358"/>
      <c r="JU358"/>
      <c r="JV358"/>
      <c r="JW358"/>
      <c r="JX358"/>
      <c r="JY358"/>
      <c r="JZ358"/>
      <c r="KA358"/>
      <c r="KB358"/>
      <c r="KC358"/>
      <c r="KD358"/>
      <c r="KE358"/>
      <c r="KF358"/>
      <c r="KG358"/>
      <c r="KH358"/>
      <c r="KI358"/>
      <c r="KJ358"/>
      <c r="KK358"/>
      <c r="KL358"/>
      <c r="KM358"/>
      <c r="KN358"/>
      <c r="KO358"/>
      <c r="KP358"/>
      <c r="KQ358"/>
      <c r="KR358"/>
      <c r="KS358"/>
      <c r="KT358"/>
      <c r="KU358"/>
      <c r="KV358"/>
      <c r="KW358"/>
      <c r="KX358"/>
      <c r="KY358"/>
      <c r="KZ358"/>
      <c r="LA358"/>
      <c r="LB358"/>
    </row>
    <row r="359" spans="1:314" s="22" customFormat="1" ht="48" customHeight="1" x14ac:dyDescent="0.25">
      <c r="A359" s="316">
        <v>42</v>
      </c>
      <c r="B359" s="317"/>
      <c r="C359" s="318"/>
      <c r="D359" s="26" t="s">
        <v>133</v>
      </c>
      <c r="E359" s="120">
        <f>E360</f>
        <v>2168.71</v>
      </c>
      <c r="F359" s="47">
        <v>100000</v>
      </c>
      <c r="G359" s="47">
        <f t="shared" si="62"/>
        <v>100000</v>
      </c>
      <c r="H359" s="47">
        <v>0</v>
      </c>
      <c r="I359" s="47">
        <v>0</v>
      </c>
      <c r="J359" s="24"/>
      <c r="K359" s="40"/>
      <c r="L359" s="40"/>
      <c r="M359" s="40"/>
      <c r="N359" s="40"/>
      <c r="O359" s="40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  <c r="EH359"/>
      <c r="EI359"/>
      <c r="EJ359"/>
      <c r="EK359"/>
      <c r="EL359"/>
      <c r="EM359"/>
      <c r="EN359"/>
      <c r="EO359"/>
      <c r="EP359"/>
      <c r="EQ359"/>
      <c r="ER359"/>
      <c r="ES359"/>
      <c r="ET359"/>
      <c r="EU359"/>
      <c r="EV359"/>
      <c r="EW359"/>
      <c r="EX359"/>
      <c r="EY359"/>
      <c r="EZ359"/>
      <c r="FA359"/>
      <c r="FB359"/>
      <c r="FC359"/>
      <c r="FD359"/>
      <c r="FE359"/>
      <c r="FF359"/>
      <c r="FG359"/>
      <c r="FH359"/>
      <c r="FI359"/>
      <c r="FJ359"/>
      <c r="FK359"/>
      <c r="FL359"/>
      <c r="FM359"/>
      <c r="FN359"/>
      <c r="FO359"/>
      <c r="FP359"/>
      <c r="FQ359"/>
      <c r="FR359"/>
      <c r="FS359"/>
      <c r="FT359"/>
      <c r="FU359"/>
      <c r="FV359"/>
      <c r="FW359"/>
      <c r="FX359"/>
      <c r="FY359"/>
      <c r="FZ359"/>
      <c r="GA359"/>
      <c r="GB359"/>
      <c r="GC359"/>
      <c r="GD359"/>
      <c r="GE359"/>
      <c r="GF359"/>
      <c r="GG359"/>
      <c r="GH359"/>
      <c r="GI359"/>
      <c r="GJ359"/>
      <c r="GK359"/>
      <c r="GL359"/>
      <c r="GM359"/>
      <c r="GN359"/>
      <c r="GO359"/>
      <c r="GP359"/>
      <c r="GQ359"/>
      <c r="GR359"/>
      <c r="GS359"/>
      <c r="GT359"/>
      <c r="GU359"/>
      <c r="GV359"/>
      <c r="GW359"/>
      <c r="GX359"/>
      <c r="GY359"/>
      <c r="GZ359"/>
      <c r="HA359"/>
      <c r="HB359"/>
      <c r="HC359"/>
      <c r="HD359"/>
      <c r="HE359"/>
      <c r="HF359"/>
      <c r="HG359"/>
      <c r="HH359"/>
      <c r="HI359"/>
      <c r="HJ359"/>
      <c r="HK359"/>
      <c r="HL359"/>
      <c r="HM359"/>
      <c r="HN359"/>
      <c r="HO359"/>
      <c r="HP359"/>
      <c r="HQ359"/>
      <c r="HR359"/>
      <c r="HS359"/>
      <c r="HT359"/>
      <c r="HU359"/>
      <c r="HV359"/>
      <c r="HW359"/>
      <c r="HX359"/>
      <c r="HY359"/>
      <c r="HZ359"/>
      <c r="IA359"/>
      <c r="IB359"/>
      <c r="IC359"/>
      <c r="ID359"/>
      <c r="IE359"/>
      <c r="IF359"/>
      <c r="IG359"/>
      <c r="IH359"/>
      <c r="II359"/>
      <c r="IJ359"/>
      <c r="IK359"/>
      <c r="IL359"/>
      <c r="IM359"/>
      <c r="IN359"/>
      <c r="IO359"/>
      <c r="IP359"/>
      <c r="IQ359"/>
      <c r="IR359"/>
      <c r="IS359"/>
      <c r="IT359"/>
      <c r="IU359"/>
      <c r="IV359"/>
      <c r="IW359"/>
      <c r="IX359"/>
      <c r="IY359"/>
      <c r="IZ359"/>
      <c r="JA359"/>
      <c r="JB359"/>
      <c r="JC359"/>
      <c r="JD359"/>
      <c r="JE359"/>
      <c r="JF359"/>
      <c r="JG359"/>
      <c r="JH359"/>
      <c r="JI359"/>
      <c r="JJ359"/>
      <c r="JK359"/>
      <c r="JL359"/>
      <c r="JM359"/>
      <c r="JN359"/>
      <c r="JO359"/>
      <c r="JP359"/>
      <c r="JQ359"/>
      <c r="JR359"/>
      <c r="JS359"/>
      <c r="JT359"/>
      <c r="JU359"/>
      <c r="JV359"/>
      <c r="JW359"/>
      <c r="JX359"/>
      <c r="JY359"/>
      <c r="JZ359"/>
      <c r="KA359"/>
      <c r="KB359"/>
      <c r="KC359"/>
      <c r="KD359"/>
      <c r="KE359"/>
      <c r="KF359"/>
      <c r="KG359"/>
      <c r="KH359"/>
      <c r="KI359"/>
      <c r="KJ359"/>
      <c r="KK359"/>
      <c r="KL359"/>
      <c r="KM359"/>
      <c r="KN359"/>
      <c r="KO359"/>
      <c r="KP359"/>
      <c r="KQ359"/>
      <c r="KR359"/>
      <c r="KS359"/>
      <c r="KT359"/>
      <c r="KU359"/>
      <c r="KV359"/>
      <c r="KW359"/>
      <c r="KX359"/>
      <c r="KY359"/>
      <c r="KZ359"/>
      <c r="LA359"/>
      <c r="LB359"/>
    </row>
    <row r="360" spans="1:314" s="22" customFormat="1" hidden="1" x14ac:dyDescent="0.25">
      <c r="A360" s="322">
        <v>422</v>
      </c>
      <c r="B360" s="323"/>
      <c r="C360" s="324"/>
      <c r="D360" s="16" t="s">
        <v>136</v>
      </c>
      <c r="E360" s="63">
        <f>E361</f>
        <v>2168.71</v>
      </c>
      <c r="F360" s="45">
        <v>95000</v>
      </c>
      <c r="G360" s="45">
        <f>SUM(G361:G363)</f>
        <v>100000</v>
      </c>
      <c r="H360" s="45">
        <v>0</v>
      </c>
      <c r="I360" s="45">
        <v>0</v>
      </c>
      <c r="J360" s="24"/>
      <c r="K360" s="40"/>
      <c r="L360" s="40"/>
      <c r="M360" s="40"/>
      <c r="N360" s="40"/>
      <c r="O360" s="4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  <c r="EH360"/>
      <c r="EI360"/>
      <c r="EJ360"/>
      <c r="EK360"/>
      <c r="EL360"/>
      <c r="EM360"/>
      <c r="EN360"/>
      <c r="EO360"/>
      <c r="EP360"/>
      <c r="EQ360"/>
      <c r="ER360"/>
      <c r="ES360"/>
      <c r="ET360"/>
      <c r="EU360"/>
      <c r="EV360"/>
      <c r="EW360"/>
      <c r="EX360"/>
      <c r="EY360"/>
      <c r="EZ360"/>
      <c r="FA360"/>
      <c r="FB360"/>
      <c r="FC360"/>
      <c r="FD360"/>
      <c r="FE360"/>
      <c r="FF360"/>
      <c r="FG360"/>
      <c r="FH360"/>
      <c r="FI360"/>
      <c r="FJ360"/>
      <c r="FK360"/>
      <c r="FL360"/>
      <c r="FM360"/>
      <c r="FN360"/>
      <c r="FO360"/>
      <c r="FP360"/>
      <c r="FQ360"/>
      <c r="FR360"/>
      <c r="FS360"/>
      <c r="FT360"/>
      <c r="FU360"/>
      <c r="FV360"/>
      <c r="FW360"/>
      <c r="FX360"/>
      <c r="FY360"/>
      <c r="FZ360"/>
      <c r="GA360"/>
      <c r="GB360"/>
      <c r="GC360"/>
      <c r="GD360"/>
      <c r="GE360"/>
      <c r="GF360"/>
      <c r="GG360"/>
      <c r="GH360"/>
      <c r="GI360"/>
      <c r="GJ360"/>
      <c r="GK360"/>
      <c r="GL360"/>
      <c r="GM360"/>
      <c r="GN360"/>
      <c r="GO360"/>
      <c r="GP360"/>
      <c r="GQ360"/>
      <c r="GR360"/>
      <c r="GS360"/>
      <c r="GT360"/>
      <c r="GU360"/>
      <c r="GV360"/>
      <c r="GW360"/>
      <c r="GX360"/>
      <c r="GY360"/>
      <c r="GZ360"/>
      <c r="HA360"/>
      <c r="HB360"/>
      <c r="HC360"/>
      <c r="HD360"/>
      <c r="HE360"/>
      <c r="HF360"/>
      <c r="HG360"/>
      <c r="HH360"/>
      <c r="HI360"/>
      <c r="HJ360"/>
      <c r="HK360"/>
      <c r="HL360"/>
      <c r="HM360"/>
      <c r="HN360"/>
      <c r="HO360"/>
      <c r="HP360"/>
      <c r="HQ360"/>
      <c r="HR360"/>
      <c r="HS360"/>
      <c r="HT360"/>
      <c r="HU360"/>
      <c r="HV360"/>
      <c r="HW360"/>
      <c r="HX360"/>
      <c r="HY360"/>
      <c r="HZ360"/>
      <c r="IA360"/>
      <c r="IB360"/>
      <c r="IC360"/>
      <c r="ID360"/>
      <c r="IE360"/>
      <c r="IF360"/>
      <c r="IG360"/>
      <c r="IH360"/>
      <c r="II360"/>
      <c r="IJ360"/>
      <c r="IK360"/>
      <c r="IL360"/>
      <c r="IM360"/>
      <c r="IN360"/>
      <c r="IO360"/>
      <c r="IP360"/>
      <c r="IQ360"/>
      <c r="IR360"/>
      <c r="IS360"/>
      <c r="IT360"/>
      <c r="IU360"/>
      <c r="IV360"/>
      <c r="IW360"/>
      <c r="IX360"/>
      <c r="IY360"/>
      <c r="IZ360"/>
      <c r="JA360"/>
      <c r="JB360"/>
      <c r="JC360"/>
      <c r="JD360"/>
      <c r="JE360"/>
      <c r="JF360"/>
      <c r="JG360"/>
      <c r="JH360"/>
      <c r="JI360"/>
      <c r="JJ360"/>
      <c r="JK360"/>
      <c r="JL360"/>
      <c r="JM360"/>
      <c r="JN360"/>
      <c r="JO360"/>
      <c r="JP360"/>
      <c r="JQ360"/>
      <c r="JR360"/>
      <c r="JS360"/>
      <c r="JT360"/>
      <c r="JU360"/>
      <c r="JV360"/>
      <c r="JW360"/>
      <c r="JX360"/>
      <c r="JY360"/>
      <c r="JZ360"/>
      <c r="KA360"/>
      <c r="KB360"/>
      <c r="KC360"/>
      <c r="KD360"/>
      <c r="KE360"/>
      <c r="KF360"/>
      <c r="KG360"/>
      <c r="KH360"/>
      <c r="KI360"/>
      <c r="KJ360"/>
      <c r="KK360"/>
      <c r="KL360"/>
      <c r="KM360"/>
      <c r="KN360"/>
      <c r="KO360"/>
      <c r="KP360"/>
      <c r="KQ360"/>
      <c r="KR360"/>
      <c r="KS360"/>
      <c r="KT360"/>
      <c r="KU360"/>
      <c r="KV360"/>
      <c r="KW360"/>
      <c r="KX360"/>
      <c r="KY360"/>
      <c r="KZ360"/>
      <c r="LA360"/>
      <c r="LB360"/>
    </row>
    <row r="361" spans="1:314" ht="15.75" hidden="1" customHeight="1" x14ac:dyDescent="0.25">
      <c r="A361" s="319">
        <v>4221</v>
      </c>
      <c r="B361" s="320"/>
      <c r="C361" s="321"/>
      <c r="D361" s="15" t="s">
        <v>102</v>
      </c>
      <c r="E361" s="63">
        <v>2168.71</v>
      </c>
      <c r="F361" s="45">
        <v>80000</v>
      </c>
      <c r="G361" s="45">
        <v>47000</v>
      </c>
      <c r="H361" s="45">
        <v>0</v>
      </c>
      <c r="I361" s="45">
        <v>0</v>
      </c>
      <c r="J361" s="248"/>
      <c r="K361" s="249"/>
      <c r="L361" s="250"/>
      <c r="M361" s="250"/>
      <c r="N361" s="250"/>
      <c r="O361" s="250"/>
      <c r="P361"/>
    </row>
    <row r="362" spans="1:314" hidden="1" x14ac:dyDescent="0.25">
      <c r="A362" s="319">
        <v>4222</v>
      </c>
      <c r="B362" s="320"/>
      <c r="C362" s="321"/>
      <c r="D362" s="42" t="s">
        <v>126</v>
      </c>
      <c r="E362" s="63">
        <v>0</v>
      </c>
      <c r="F362" s="45">
        <v>5000</v>
      </c>
      <c r="G362" s="45">
        <v>3000</v>
      </c>
      <c r="H362" s="45">
        <v>0</v>
      </c>
      <c r="I362" s="45">
        <v>0</v>
      </c>
      <c r="J362" s="248"/>
      <c r="K362" s="249"/>
      <c r="L362" s="250"/>
      <c r="M362" s="250"/>
      <c r="N362" s="250"/>
      <c r="O362" s="250"/>
      <c r="P362"/>
    </row>
    <row r="363" spans="1:314" ht="25.5" hidden="1" x14ac:dyDescent="0.25">
      <c r="A363" s="319">
        <v>4227</v>
      </c>
      <c r="B363" s="320"/>
      <c r="C363" s="321"/>
      <c r="D363" s="124" t="s">
        <v>203</v>
      </c>
      <c r="E363" s="63">
        <v>0</v>
      </c>
      <c r="F363" s="45">
        <v>10000</v>
      </c>
      <c r="G363" s="45">
        <v>50000</v>
      </c>
      <c r="H363" s="45">
        <v>0</v>
      </c>
      <c r="I363" s="45">
        <v>0</v>
      </c>
      <c r="J363" s="248"/>
      <c r="K363" s="249"/>
      <c r="L363" s="250"/>
      <c r="M363" s="250"/>
      <c r="N363" s="250"/>
      <c r="O363" s="250"/>
      <c r="P363"/>
    </row>
    <row r="364" spans="1:314" ht="25.5" hidden="1" x14ac:dyDescent="0.25">
      <c r="A364" s="322">
        <v>424</v>
      </c>
      <c r="B364" s="323"/>
      <c r="C364" s="324"/>
      <c r="D364" s="41" t="s">
        <v>134</v>
      </c>
      <c r="E364" s="63">
        <v>0</v>
      </c>
      <c r="F364" s="52">
        <v>5000</v>
      </c>
      <c r="G364" s="52">
        <v>0</v>
      </c>
      <c r="H364" s="52">
        <v>0</v>
      </c>
      <c r="I364" s="52">
        <v>0</v>
      </c>
      <c r="J364" s="236"/>
      <c r="K364" s="237"/>
      <c r="L364" s="237"/>
      <c r="M364" s="237"/>
      <c r="N364" s="237"/>
      <c r="O364" s="237"/>
      <c r="P364"/>
    </row>
    <row r="365" spans="1:314" hidden="1" x14ac:dyDescent="0.25">
      <c r="A365" s="319">
        <v>4241</v>
      </c>
      <c r="B365" s="320"/>
      <c r="C365" s="321"/>
      <c r="D365" s="15" t="s">
        <v>112</v>
      </c>
      <c r="E365" s="63">
        <v>0</v>
      </c>
      <c r="F365" s="45">
        <v>5000</v>
      </c>
      <c r="G365" s="45">
        <v>0</v>
      </c>
      <c r="H365" s="45">
        <v>0</v>
      </c>
      <c r="I365" s="45">
        <v>0</v>
      </c>
      <c r="J365" s="248"/>
      <c r="K365" s="249"/>
      <c r="L365" s="250"/>
      <c r="M365" s="250"/>
      <c r="N365" s="250"/>
      <c r="O365" s="250"/>
      <c r="P365"/>
    </row>
    <row r="366" spans="1:314" ht="48.75" customHeight="1" x14ac:dyDescent="0.25">
      <c r="A366" s="322" t="s">
        <v>105</v>
      </c>
      <c r="B366" s="323"/>
      <c r="C366" s="324"/>
      <c r="D366" s="16" t="s">
        <v>106</v>
      </c>
      <c r="E366" s="63">
        <f>E367</f>
        <v>93127.73</v>
      </c>
      <c r="F366" s="45">
        <v>100000</v>
      </c>
      <c r="G366" s="45">
        <v>0</v>
      </c>
      <c r="H366" s="45">
        <v>0</v>
      </c>
      <c r="I366" s="45">
        <v>0</v>
      </c>
      <c r="J366" s="248"/>
      <c r="K366" s="237"/>
      <c r="L366" s="237"/>
      <c r="M366" s="237"/>
      <c r="N366" s="237"/>
      <c r="O366" s="237"/>
      <c r="P366"/>
    </row>
    <row r="367" spans="1:314" ht="28.5" customHeight="1" x14ac:dyDescent="0.25">
      <c r="A367" s="325" t="s">
        <v>92</v>
      </c>
      <c r="B367" s="326"/>
      <c r="C367" s="327"/>
      <c r="D367" s="27" t="s">
        <v>107</v>
      </c>
      <c r="E367" s="119">
        <f>E368</f>
        <v>93127.73</v>
      </c>
      <c r="F367" s="46">
        <f>F368+F391</f>
        <v>100000</v>
      </c>
      <c r="G367" s="46">
        <v>0</v>
      </c>
      <c r="H367" s="46">
        <v>0</v>
      </c>
      <c r="I367" s="46">
        <v>0</v>
      </c>
      <c r="J367" s="270">
        <v>960</v>
      </c>
      <c r="K367" s="265">
        <f>E367</f>
        <v>93127.73</v>
      </c>
      <c r="L367" s="265">
        <f t="shared" ref="L367:O367" si="64">F367</f>
        <v>100000</v>
      </c>
      <c r="M367" s="265">
        <f t="shared" si="64"/>
        <v>0</v>
      </c>
      <c r="N367" s="265">
        <f t="shared" si="64"/>
        <v>0</v>
      </c>
      <c r="O367" s="265">
        <f t="shared" si="64"/>
        <v>0</v>
      </c>
      <c r="P367"/>
    </row>
    <row r="368" spans="1:314" s="22" customFormat="1" ht="24.75" customHeight="1" x14ac:dyDescent="0.25">
      <c r="A368" s="322">
        <v>3</v>
      </c>
      <c r="B368" s="323"/>
      <c r="C368" s="324"/>
      <c r="D368" s="16" t="s">
        <v>18</v>
      </c>
      <c r="E368" s="63">
        <f>E369</f>
        <v>93127.73</v>
      </c>
      <c r="F368" s="45">
        <f>F369+F388</f>
        <v>90000</v>
      </c>
      <c r="G368" s="45">
        <v>0</v>
      </c>
      <c r="H368" s="45">
        <v>0</v>
      </c>
      <c r="I368" s="45">
        <v>0</v>
      </c>
      <c r="J368" s="24"/>
      <c r="K368" s="40"/>
      <c r="L368" s="40"/>
      <c r="M368" s="40"/>
      <c r="N368" s="40"/>
      <c r="O368" s="40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  <c r="EH368"/>
      <c r="EI368"/>
      <c r="EJ368"/>
      <c r="EK368"/>
      <c r="EL368"/>
      <c r="EM368"/>
      <c r="EN368"/>
      <c r="EO368"/>
      <c r="EP368"/>
      <c r="EQ368"/>
      <c r="ER368"/>
      <c r="ES368"/>
      <c r="ET368"/>
      <c r="EU368"/>
      <c r="EV368"/>
      <c r="EW368"/>
      <c r="EX368"/>
      <c r="EY368"/>
      <c r="EZ368"/>
      <c r="FA368"/>
      <c r="FB368"/>
      <c r="FC368"/>
      <c r="FD368"/>
      <c r="FE368"/>
      <c r="FF368"/>
      <c r="FG368"/>
      <c r="FH368"/>
      <c r="FI368"/>
      <c r="FJ368"/>
      <c r="FK368"/>
      <c r="FL368"/>
      <c r="FM368"/>
      <c r="FN368"/>
      <c r="FO368"/>
      <c r="FP368"/>
      <c r="FQ368"/>
      <c r="FR368"/>
      <c r="FS368"/>
      <c r="FT368"/>
      <c r="FU368"/>
      <c r="FV368"/>
      <c r="FW368"/>
      <c r="FX368"/>
      <c r="FY368"/>
      <c r="FZ368"/>
      <c r="GA368"/>
      <c r="GB368"/>
      <c r="GC368"/>
      <c r="GD368"/>
      <c r="GE368"/>
      <c r="GF368"/>
      <c r="GG368"/>
      <c r="GH368"/>
      <c r="GI368"/>
      <c r="GJ368"/>
      <c r="GK368"/>
      <c r="GL368"/>
      <c r="GM368"/>
      <c r="GN368"/>
      <c r="GO368"/>
      <c r="GP368"/>
      <c r="GQ368"/>
      <c r="GR368"/>
      <c r="GS368"/>
      <c r="GT368"/>
      <c r="GU368"/>
      <c r="GV368"/>
      <c r="GW368"/>
      <c r="GX368"/>
      <c r="GY368"/>
      <c r="GZ368"/>
      <c r="HA368"/>
      <c r="HB368"/>
      <c r="HC368"/>
      <c r="HD368"/>
      <c r="HE368"/>
      <c r="HF368"/>
      <c r="HG368"/>
      <c r="HH368"/>
      <c r="HI368"/>
      <c r="HJ368"/>
      <c r="HK368"/>
      <c r="HL368"/>
      <c r="HM368"/>
      <c r="HN368"/>
      <c r="HO368"/>
      <c r="HP368"/>
      <c r="HQ368"/>
      <c r="HR368"/>
      <c r="HS368"/>
      <c r="HT368"/>
      <c r="HU368"/>
      <c r="HV368"/>
      <c r="HW368"/>
      <c r="HX368"/>
      <c r="HY368"/>
      <c r="HZ368"/>
      <c r="IA368"/>
      <c r="IB368"/>
      <c r="IC368"/>
      <c r="ID368"/>
      <c r="IE368"/>
      <c r="IF368"/>
      <c r="IG368"/>
      <c r="IH368"/>
      <c r="II368"/>
      <c r="IJ368"/>
      <c r="IK368"/>
      <c r="IL368"/>
      <c r="IM368"/>
      <c r="IN368"/>
      <c r="IO368"/>
      <c r="IP368"/>
      <c r="IQ368"/>
      <c r="IR368"/>
      <c r="IS368"/>
      <c r="IT368"/>
      <c r="IU368"/>
      <c r="IV368"/>
      <c r="IW368"/>
      <c r="IX368"/>
      <c r="IY368"/>
      <c r="IZ368"/>
      <c r="JA368"/>
      <c r="JB368"/>
      <c r="JC368"/>
      <c r="JD368"/>
      <c r="JE368"/>
      <c r="JF368"/>
      <c r="JG368"/>
      <c r="JH368"/>
      <c r="JI368"/>
      <c r="JJ368"/>
      <c r="JK368"/>
      <c r="JL368"/>
      <c r="JM368"/>
      <c r="JN368"/>
      <c r="JO368"/>
      <c r="JP368"/>
      <c r="JQ368"/>
      <c r="JR368"/>
      <c r="JS368"/>
      <c r="JT368"/>
      <c r="JU368"/>
      <c r="JV368"/>
      <c r="JW368"/>
      <c r="JX368"/>
      <c r="JY368"/>
      <c r="JZ368"/>
      <c r="KA368"/>
      <c r="KB368"/>
      <c r="KC368"/>
      <c r="KD368"/>
      <c r="KE368"/>
      <c r="KF368"/>
      <c r="KG368"/>
      <c r="KH368"/>
      <c r="KI368"/>
      <c r="KJ368"/>
      <c r="KK368"/>
      <c r="KL368"/>
      <c r="KM368"/>
      <c r="KN368"/>
      <c r="KO368"/>
      <c r="KP368"/>
      <c r="KQ368"/>
      <c r="KR368"/>
      <c r="KS368"/>
      <c r="KT368"/>
      <c r="KU368"/>
      <c r="KV368"/>
      <c r="KW368"/>
      <c r="KX368"/>
      <c r="KY368"/>
      <c r="KZ368"/>
      <c r="LA368"/>
      <c r="LB368"/>
    </row>
    <row r="369" spans="1:314" s="22" customFormat="1" ht="24.75" customHeight="1" x14ac:dyDescent="0.25">
      <c r="A369" s="316">
        <v>32</v>
      </c>
      <c r="B369" s="317"/>
      <c r="C369" s="318"/>
      <c r="D369" s="26" t="s">
        <v>28</v>
      </c>
      <c r="E369" s="120">
        <f>E370+E373+E376+E382+E384</f>
        <v>93127.73</v>
      </c>
      <c r="F369" s="47">
        <f>F370+F373+F376+F382+F384</f>
        <v>89990</v>
      </c>
      <c r="G369" s="47">
        <v>0</v>
      </c>
      <c r="H369" s="47">
        <v>0</v>
      </c>
      <c r="I369" s="47">
        <v>0</v>
      </c>
      <c r="J369" s="24"/>
      <c r="K369" s="40"/>
      <c r="L369" s="40"/>
      <c r="M369" s="40"/>
      <c r="N369" s="40"/>
      <c r="O369" s="40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  <c r="EH369"/>
      <c r="EI369"/>
      <c r="EJ369"/>
      <c r="EK369"/>
      <c r="EL369"/>
      <c r="EM369"/>
      <c r="EN369"/>
      <c r="EO369"/>
      <c r="EP369"/>
      <c r="EQ369"/>
      <c r="ER369"/>
      <c r="ES369"/>
      <c r="ET369"/>
      <c r="EU369"/>
      <c r="EV369"/>
      <c r="EW369"/>
      <c r="EX369"/>
      <c r="EY369"/>
      <c r="EZ369"/>
      <c r="FA369"/>
      <c r="FB369"/>
      <c r="FC369"/>
      <c r="FD369"/>
      <c r="FE369"/>
      <c r="FF369"/>
      <c r="FG369"/>
      <c r="FH369"/>
      <c r="FI369"/>
      <c r="FJ369"/>
      <c r="FK369"/>
      <c r="FL369"/>
      <c r="FM369"/>
      <c r="FN369"/>
      <c r="FO369"/>
      <c r="FP369"/>
      <c r="FQ369"/>
      <c r="FR369"/>
      <c r="FS369"/>
      <c r="FT369"/>
      <c r="FU369"/>
      <c r="FV369"/>
      <c r="FW369"/>
      <c r="FX369"/>
      <c r="FY369"/>
      <c r="FZ369"/>
      <c r="GA369"/>
      <c r="GB369"/>
      <c r="GC369"/>
      <c r="GD369"/>
      <c r="GE369"/>
      <c r="GF369"/>
      <c r="GG369"/>
      <c r="GH369"/>
      <c r="GI369"/>
      <c r="GJ369"/>
      <c r="GK369"/>
      <c r="GL369"/>
      <c r="GM369"/>
      <c r="GN369"/>
      <c r="GO369"/>
      <c r="GP369"/>
      <c r="GQ369"/>
      <c r="GR369"/>
      <c r="GS369"/>
      <c r="GT369"/>
      <c r="GU369"/>
      <c r="GV369"/>
      <c r="GW369"/>
      <c r="GX369"/>
      <c r="GY369"/>
      <c r="GZ369"/>
      <c r="HA369"/>
      <c r="HB369"/>
      <c r="HC369"/>
      <c r="HD369"/>
      <c r="HE369"/>
      <c r="HF369"/>
      <c r="HG369"/>
      <c r="HH369"/>
      <c r="HI369"/>
      <c r="HJ369"/>
      <c r="HK369"/>
      <c r="HL369"/>
      <c r="HM369"/>
      <c r="HN369"/>
      <c r="HO369"/>
      <c r="HP369"/>
      <c r="HQ369"/>
      <c r="HR369"/>
      <c r="HS369"/>
      <c r="HT369"/>
      <c r="HU369"/>
      <c r="HV369"/>
      <c r="HW369"/>
      <c r="HX369"/>
      <c r="HY369"/>
      <c r="HZ369"/>
      <c r="IA369"/>
      <c r="IB369"/>
      <c r="IC369"/>
      <c r="ID369"/>
      <c r="IE369"/>
      <c r="IF369"/>
      <c r="IG369"/>
      <c r="IH369"/>
      <c r="II369"/>
      <c r="IJ369"/>
      <c r="IK369"/>
      <c r="IL369"/>
      <c r="IM369"/>
      <c r="IN369"/>
      <c r="IO369"/>
      <c r="IP369"/>
      <c r="IQ369"/>
      <c r="IR369"/>
      <c r="IS369"/>
      <c r="IT369"/>
      <c r="IU369"/>
      <c r="IV369"/>
      <c r="IW369"/>
      <c r="IX369"/>
      <c r="IY369"/>
      <c r="IZ369"/>
      <c r="JA369"/>
      <c r="JB369"/>
      <c r="JC369"/>
      <c r="JD369"/>
      <c r="JE369"/>
      <c r="JF369"/>
      <c r="JG369"/>
      <c r="JH369"/>
      <c r="JI369"/>
      <c r="JJ369"/>
      <c r="JK369"/>
      <c r="JL369"/>
      <c r="JM369"/>
      <c r="JN369"/>
      <c r="JO369"/>
      <c r="JP369"/>
      <c r="JQ369"/>
      <c r="JR369"/>
      <c r="JS369"/>
      <c r="JT369"/>
      <c r="JU369"/>
      <c r="JV369"/>
      <c r="JW369"/>
      <c r="JX369"/>
      <c r="JY369"/>
      <c r="JZ369"/>
      <c r="KA369"/>
      <c r="KB369"/>
      <c r="KC369"/>
      <c r="KD369"/>
      <c r="KE369"/>
      <c r="KF369"/>
      <c r="KG369"/>
      <c r="KH369"/>
      <c r="KI369"/>
      <c r="KJ369"/>
      <c r="KK369"/>
      <c r="KL369"/>
      <c r="KM369"/>
      <c r="KN369"/>
      <c r="KO369"/>
      <c r="KP369"/>
      <c r="KQ369"/>
      <c r="KR369"/>
      <c r="KS369"/>
      <c r="KT369"/>
      <c r="KU369"/>
      <c r="KV369"/>
      <c r="KW369"/>
      <c r="KX369"/>
      <c r="KY369"/>
      <c r="KZ369"/>
      <c r="LA369"/>
      <c r="LB369"/>
    </row>
    <row r="370" spans="1:314" s="22" customFormat="1" ht="18.75" hidden="1" customHeight="1" x14ac:dyDescent="0.25">
      <c r="A370" s="313">
        <v>321</v>
      </c>
      <c r="B370" s="314"/>
      <c r="C370" s="315"/>
      <c r="D370" s="55" t="s">
        <v>39</v>
      </c>
      <c r="E370" s="63">
        <f>E371+E372</f>
        <v>34417.599999999999</v>
      </c>
      <c r="F370" s="45">
        <v>79990</v>
      </c>
      <c r="G370" s="45">
        <v>0</v>
      </c>
      <c r="H370" s="45">
        <v>0</v>
      </c>
      <c r="I370" s="45">
        <v>0</v>
      </c>
      <c r="J370" s="24"/>
      <c r="K370" s="40"/>
      <c r="L370" s="40"/>
      <c r="M370" s="40"/>
      <c r="N370" s="40"/>
      <c r="O370" s="4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  <c r="EH370"/>
      <c r="EI370"/>
      <c r="EJ370"/>
      <c r="EK370"/>
      <c r="EL370"/>
      <c r="EM370"/>
      <c r="EN370"/>
      <c r="EO370"/>
      <c r="EP370"/>
      <c r="EQ370"/>
      <c r="ER370"/>
      <c r="ES370"/>
      <c r="ET370"/>
      <c r="EU370"/>
      <c r="EV370"/>
      <c r="EW370"/>
      <c r="EX370"/>
      <c r="EY370"/>
      <c r="EZ370"/>
      <c r="FA370"/>
      <c r="FB370"/>
      <c r="FC370"/>
      <c r="FD370"/>
      <c r="FE370"/>
      <c r="FF370"/>
      <c r="FG370"/>
      <c r="FH370"/>
      <c r="FI370"/>
      <c r="FJ370"/>
      <c r="FK370"/>
      <c r="FL370"/>
      <c r="FM370"/>
      <c r="FN370"/>
      <c r="FO370"/>
      <c r="FP370"/>
      <c r="FQ370"/>
      <c r="FR370"/>
      <c r="FS370"/>
      <c r="FT370"/>
      <c r="FU370"/>
      <c r="FV370"/>
      <c r="FW370"/>
      <c r="FX370"/>
      <c r="FY370"/>
      <c r="FZ370"/>
      <c r="GA370"/>
      <c r="GB370"/>
      <c r="GC370"/>
      <c r="GD370"/>
      <c r="GE370"/>
      <c r="GF370"/>
      <c r="GG370"/>
      <c r="GH370"/>
      <c r="GI370"/>
      <c r="GJ370"/>
      <c r="GK370"/>
      <c r="GL370"/>
      <c r="GM370"/>
      <c r="GN370"/>
      <c r="GO370"/>
      <c r="GP370"/>
      <c r="GQ370"/>
      <c r="GR370"/>
      <c r="GS370"/>
      <c r="GT370"/>
      <c r="GU370"/>
      <c r="GV370"/>
      <c r="GW370"/>
      <c r="GX370"/>
      <c r="GY370"/>
      <c r="GZ370"/>
      <c r="HA370"/>
      <c r="HB370"/>
      <c r="HC370"/>
      <c r="HD370"/>
      <c r="HE370"/>
      <c r="HF370"/>
      <c r="HG370"/>
      <c r="HH370"/>
      <c r="HI370"/>
      <c r="HJ370"/>
      <c r="HK370"/>
      <c r="HL370"/>
      <c r="HM370"/>
      <c r="HN370"/>
      <c r="HO370"/>
      <c r="HP370"/>
      <c r="HQ370"/>
      <c r="HR370"/>
      <c r="HS370"/>
      <c r="HT370"/>
      <c r="HU370"/>
      <c r="HV370"/>
      <c r="HW370"/>
      <c r="HX370"/>
      <c r="HY370"/>
      <c r="HZ370"/>
      <c r="IA370"/>
      <c r="IB370"/>
      <c r="IC370"/>
      <c r="ID370"/>
      <c r="IE370"/>
      <c r="IF370"/>
      <c r="IG370"/>
      <c r="IH370"/>
      <c r="II370"/>
      <c r="IJ370"/>
      <c r="IK370"/>
      <c r="IL370"/>
      <c r="IM370"/>
      <c r="IN370"/>
      <c r="IO370"/>
      <c r="IP370"/>
      <c r="IQ370"/>
      <c r="IR370"/>
      <c r="IS370"/>
      <c r="IT370"/>
      <c r="IU370"/>
      <c r="IV370"/>
      <c r="IW370"/>
      <c r="IX370"/>
      <c r="IY370"/>
      <c r="IZ370"/>
      <c r="JA370"/>
      <c r="JB370"/>
      <c r="JC370"/>
      <c r="JD370"/>
      <c r="JE370"/>
      <c r="JF370"/>
      <c r="JG370"/>
      <c r="JH370"/>
      <c r="JI370"/>
      <c r="JJ370"/>
      <c r="JK370"/>
      <c r="JL370"/>
      <c r="JM370"/>
      <c r="JN370"/>
      <c r="JO370"/>
      <c r="JP370"/>
      <c r="JQ370"/>
      <c r="JR370"/>
      <c r="JS370"/>
      <c r="JT370"/>
      <c r="JU370"/>
      <c r="JV370"/>
      <c r="JW370"/>
      <c r="JX370"/>
      <c r="JY370"/>
      <c r="JZ370"/>
      <c r="KA370"/>
      <c r="KB370"/>
      <c r="KC370"/>
      <c r="KD370"/>
      <c r="KE370"/>
      <c r="KF370"/>
      <c r="KG370"/>
      <c r="KH370"/>
      <c r="KI370"/>
      <c r="KJ370"/>
      <c r="KK370"/>
      <c r="KL370"/>
      <c r="KM370"/>
      <c r="KN370"/>
      <c r="KO370"/>
      <c r="KP370"/>
      <c r="KQ370"/>
      <c r="KR370"/>
      <c r="KS370"/>
      <c r="KT370"/>
      <c r="KU370"/>
      <c r="KV370"/>
      <c r="KW370"/>
      <c r="KX370"/>
      <c r="KY370"/>
      <c r="KZ370"/>
      <c r="LA370"/>
      <c r="LB370"/>
    </row>
    <row r="371" spans="1:314" hidden="1" x14ac:dyDescent="0.25">
      <c r="A371" s="319">
        <v>3211</v>
      </c>
      <c r="B371" s="320"/>
      <c r="C371" s="321"/>
      <c r="D371" s="15" t="s">
        <v>40</v>
      </c>
      <c r="E371" s="63">
        <v>30117.599999999999</v>
      </c>
      <c r="F371" s="45">
        <v>78990</v>
      </c>
      <c r="G371" s="45">
        <v>0</v>
      </c>
      <c r="H371" s="45">
        <v>0</v>
      </c>
      <c r="I371" s="45">
        <v>0</v>
      </c>
      <c r="J371" s="248"/>
      <c r="K371" s="249"/>
      <c r="L371" s="250"/>
      <c r="M371" s="250"/>
      <c r="N371" s="250"/>
      <c r="O371" s="250"/>
      <c r="P371"/>
    </row>
    <row r="372" spans="1:314" ht="29.25" hidden="1" customHeight="1" x14ac:dyDescent="0.25">
      <c r="A372" s="319">
        <v>3213</v>
      </c>
      <c r="B372" s="320"/>
      <c r="C372" s="321"/>
      <c r="D372" s="112" t="s">
        <v>42</v>
      </c>
      <c r="E372" s="63">
        <v>4300</v>
      </c>
      <c r="F372" s="45">
        <v>1000</v>
      </c>
      <c r="G372" s="45">
        <v>0</v>
      </c>
      <c r="H372" s="45">
        <v>0</v>
      </c>
      <c r="I372" s="45">
        <v>0</v>
      </c>
      <c r="J372" s="248"/>
      <c r="K372" s="249"/>
      <c r="L372" s="250"/>
      <c r="M372" s="250"/>
      <c r="N372" s="250"/>
      <c r="O372" s="250"/>
      <c r="P372"/>
    </row>
    <row r="373" spans="1:314" hidden="1" x14ac:dyDescent="0.25">
      <c r="A373" s="313">
        <v>322</v>
      </c>
      <c r="B373" s="314"/>
      <c r="C373" s="315"/>
      <c r="D373" s="15" t="s">
        <v>44</v>
      </c>
      <c r="E373" s="63">
        <v>0</v>
      </c>
      <c r="F373" s="45">
        <v>3000</v>
      </c>
      <c r="G373" s="45">
        <v>0</v>
      </c>
      <c r="H373" s="45">
        <v>0</v>
      </c>
      <c r="I373" s="45">
        <v>0</v>
      </c>
      <c r="J373" s="248"/>
      <c r="K373" s="249"/>
      <c r="L373" s="250"/>
      <c r="M373" s="250"/>
      <c r="N373" s="250"/>
      <c r="O373" s="250"/>
      <c r="P373"/>
    </row>
    <row r="374" spans="1:314" ht="25.5" hidden="1" x14ac:dyDescent="0.25">
      <c r="A374" s="319">
        <v>3221</v>
      </c>
      <c r="B374" s="320"/>
      <c r="C374" s="321"/>
      <c r="D374" s="15" t="s">
        <v>45</v>
      </c>
      <c r="E374" s="63">
        <v>0</v>
      </c>
      <c r="F374" s="45">
        <v>2000</v>
      </c>
      <c r="G374" s="45">
        <v>0</v>
      </c>
      <c r="H374" s="45">
        <v>0</v>
      </c>
      <c r="I374" s="45">
        <v>0</v>
      </c>
      <c r="J374" s="236"/>
      <c r="K374" s="237"/>
      <c r="L374" s="237"/>
      <c r="M374" s="237"/>
      <c r="N374" s="237"/>
      <c r="O374" s="237"/>
      <c r="P374"/>
    </row>
    <row r="375" spans="1:314" ht="25.5" hidden="1" x14ac:dyDescent="0.25">
      <c r="A375" s="319">
        <v>3224</v>
      </c>
      <c r="B375" s="320"/>
      <c r="C375" s="321"/>
      <c r="D375" s="44" t="s">
        <v>68</v>
      </c>
      <c r="E375" s="63">
        <v>0</v>
      </c>
      <c r="F375" s="45">
        <v>1000</v>
      </c>
      <c r="G375" s="45">
        <v>0</v>
      </c>
      <c r="H375" s="45">
        <v>0</v>
      </c>
      <c r="I375" s="45">
        <v>0</v>
      </c>
      <c r="J375" s="236"/>
      <c r="K375" s="237"/>
      <c r="L375" s="237"/>
      <c r="M375" s="237"/>
      <c r="N375" s="237"/>
      <c r="O375" s="237"/>
      <c r="P375"/>
    </row>
    <row r="376" spans="1:314" hidden="1" x14ac:dyDescent="0.25">
      <c r="A376" s="313">
        <v>323</v>
      </c>
      <c r="B376" s="314"/>
      <c r="C376" s="315"/>
      <c r="D376" s="15" t="s">
        <v>49</v>
      </c>
      <c r="E376" s="63">
        <f>E380</f>
        <v>888</v>
      </c>
      <c r="F376" s="45">
        <f>SUM(F377:F380)</f>
        <v>4000</v>
      </c>
      <c r="G376" s="45">
        <v>0</v>
      </c>
      <c r="H376" s="45">
        <v>0</v>
      </c>
      <c r="I376" s="45">
        <v>0</v>
      </c>
      <c r="J376" s="236"/>
      <c r="K376" s="237"/>
      <c r="L376" s="237"/>
      <c r="M376" s="237"/>
      <c r="N376" s="237"/>
      <c r="O376" s="237"/>
      <c r="P376"/>
    </row>
    <row r="377" spans="1:314" hidden="1" x14ac:dyDescent="0.25">
      <c r="A377" s="319">
        <v>3231</v>
      </c>
      <c r="B377" s="320"/>
      <c r="C377" s="321"/>
      <c r="D377" s="15" t="s">
        <v>50</v>
      </c>
      <c r="E377" s="63">
        <v>0</v>
      </c>
      <c r="F377" s="45">
        <v>100</v>
      </c>
      <c r="G377" s="45">
        <v>0</v>
      </c>
      <c r="H377" s="45">
        <v>0</v>
      </c>
      <c r="I377" s="45">
        <v>0</v>
      </c>
      <c r="J377" s="248"/>
      <c r="K377" s="249"/>
      <c r="L377" s="250"/>
      <c r="M377" s="250"/>
      <c r="N377" s="250"/>
      <c r="O377" s="250"/>
      <c r="P377"/>
    </row>
    <row r="378" spans="1:314" ht="25.5" hidden="1" x14ac:dyDescent="0.25">
      <c r="A378" s="319">
        <v>3232</v>
      </c>
      <c r="B378" s="320"/>
      <c r="C378" s="321"/>
      <c r="D378" s="44" t="s">
        <v>70</v>
      </c>
      <c r="E378" s="63">
        <v>0</v>
      </c>
      <c r="F378" s="45">
        <v>100</v>
      </c>
      <c r="G378" s="45">
        <v>0</v>
      </c>
      <c r="H378" s="45">
        <v>0</v>
      </c>
      <c r="I378" s="45">
        <v>0</v>
      </c>
      <c r="J378" s="251"/>
      <c r="K378" s="253"/>
      <c r="L378" s="253"/>
      <c r="M378" s="253"/>
      <c r="N378" s="253"/>
      <c r="O378" s="253"/>
      <c r="P378"/>
    </row>
    <row r="379" spans="1:314" hidden="1" x14ac:dyDescent="0.25">
      <c r="A379" s="319">
        <v>3233</v>
      </c>
      <c r="B379" s="320"/>
      <c r="C379" s="321"/>
      <c r="D379" s="44" t="s">
        <v>51</v>
      </c>
      <c r="E379" s="63">
        <v>0</v>
      </c>
      <c r="F379" s="45">
        <v>3000</v>
      </c>
      <c r="G379" s="45">
        <v>0</v>
      </c>
      <c r="H379" s="45">
        <v>0</v>
      </c>
      <c r="I379" s="45">
        <v>0</v>
      </c>
      <c r="J379" s="251"/>
      <c r="K379" s="253"/>
      <c r="L379" s="253"/>
      <c r="M379" s="253"/>
      <c r="N379" s="253"/>
      <c r="O379" s="253"/>
      <c r="P379"/>
    </row>
    <row r="380" spans="1:314" hidden="1" x14ac:dyDescent="0.25">
      <c r="A380" s="319">
        <v>3237</v>
      </c>
      <c r="B380" s="320"/>
      <c r="C380" s="321"/>
      <c r="D380" s="44" t="s">
        <v>55</v>
      </c>
      <c r="E380" s="63">
        <v>888</v>
      </c>
      <c r="F380" s="45">
        <v>800</v>
      </c>
      <c r="G380" s="45">
        <v>0</v>
      </c>
      <c r="H380" s="45">
        <v>0</v>
      </c>
      <c r="I380" s="45">
        <v>0</v>
      </c>
      <c r="J380" s="251"/>
      <c r="K380" s="253"/>
      <c r="L380" s="253"/>
      <c r="M380" s="253"/>
      <c r="N380" s="253"/>
      <c r="O380" s="253"/>
      <c r="P380"/>
    </row>
    <row r="381" spans="1:314" hidden="1" x14ac:dyDescent="0.25">
      <c r="A381" s="319">
        <v>3239</v>
      </c>
      <c r="B381" s="320"/>
      <c r="C381" s="321"/>
      <c r="D381" s="23" t="s">
        <v>51</v>
      </c>
      <c r="E381" s="63">
        <v>0</v>
      </c>
      <c r="F381" s="45">
        <v>0</v>
      </c>
      <c r="G381" s="45">
        <v>0</v>
      </c>
      <c r="H381" s="45">
        <v>0</v>
      </c>
      <c r="I381" s="45">
        <v>0</v>
      </c>
      <c r="J381" s="251"/>
      <c r="K381" s="253"/>
      <c r="L381" s="253"/>
      <c r="M381" s="253"/>
      <c r="N381" s="253"/>
      <c r="O381" s="253"/>
      <c r="P381"/>
    </row>
    <row r="382" spans="1:314" ht="25.5" hidden="1" x14ac:dyDescent="0.25">
      <c r="A382" s="313">
        <v>324</v>
      </c>
      <c r="B382" s="314"/>
      <c r="C382" s="315"/>
      <c r="D382" s="15" t="s">
        <v>85</v>
      </c>
      <c r="E382" s="63">
        <f>E383</f>
        <v>14840.1</v>
      </c>
      <c r="F382" s="45">
        <v>2000</v>
      </c>
      <c r="G382" s="45">
        <v>0</v>
      </c>
      <c r="H382" s="45">
        <v>0</v>
      </c>
      <c r="I382" s="45">
        <v>0</v>
      </c>
      <c r="J382" s="236"/>
      <c r="K382" s="237"/>
      <c r="L382" s="237"/>
      <c r="M382" s="237"/>
      <c r="N382" s="237"/>
      <c r="O382" s="237"/>
      <c r="P382"/>
    </row>
    <row r="383" spans="1:314" ht="25.5" hidden="1" x14ac:dyDescent="0.25">
      <c r="A383" s="319">
        <v>3241</v>
      </c>
      <c r="B383" s="320"/>
      <c r="C383" s="321"/>
      <c r="D383" s="15" t="s">
        <v>85</v>
      </c>
      <c r="E383" s="63">
        <v>14840.1</v>
      </c>
      <c r="F383" s="45">
        <v>2000</v>
      </c>
      <c r="G383" s="45">
        <v>0</v>
      </c>
      <c r="H383" s="45">
        <v>0</v>
      </c>
      <c r="I383" s="45">
        <v>0</v>
      </c>
      <c r="J383" s="248"/>
      <c r="K383" s="249"/>
      <c r="L383" s="250"/>
      <c r="M383" s="250"/>
      <c r="N383" s="250"/>
      <c r="O383" s="250"/>
      <c r="P383"/>
    </row>
    <row r="384" spans="1:314" ht="25.5" hidden="1" x14ac:dyDescent="0.25">
      <c r="A384" s="313">
        <v>329</v>
      </c>
      <c r="B384" s="314"/>
      <c r="C384" s="315"/>
      <c r="D384" s="15" t="s">
        <v>58</v>
      </c>
      <c r="E384" s="63">
        <f>E386+E387</f>
        <v>42982.03</v>
      </c>
      <c r="F384" s="45">
        <f>SUM(F385:F387)</f>
        <v>1000</v>
      </c>
      <c r="G384" s="45">
        <v>0</v>
      </c>
      <c r="H384" s="45">
        <v>0</v>
      </c>
      <c r="I384" s="45">
        <v>0</v>
      </c>
      <c r="J384" s="236"/>
      <c r="K384" s="237"/>
      <c r="L384" s="237"/>
      <c r="M384" s="237"/>
      <c r="N384" s="237"/>
      <c r="O384" s="237"/>
      <c r="P384"/>
    </row>
    <row r="385" spans="1:16" hidden="1" x14ac:dyDescent="0.25">
      <c r="A385" s="319">
        <v>3292</v>
      </c>
      <c r="B385" s="320"/>
      <c r="C385" s="321"/>
      <c r="D385" s="44" t="s">
        <v>59</v>
      </c>
      <c r="E385" s="63">
        <v>0</v>
      </c>
      <c r="F385" s="45">
        <v>500</v>
      </c>
      <c r="G385" s="45">
        <v>0</v>
      </c>
      <c r="H385" s="45">
        <v>0</v>
      </c>
      <c r="I385" s="45">
        <v>0</v>
      </c>
      <c r="J385" s="236"/>
      <c r="K385" s="237"/>
      <c r="L385" s="237"/>
      <c r="M385" s="237"/>
      <c r="N385" s="237"/>
      <c r="O385" s="237"/>
      <c r="P385"/>
    </row>
    <row r="386" spans="1:16" hidden="1" x14ac:dyDescent="0.25">
      <c r="A386" s="319">
        <v>3293</v>
      </c>
      <c r="B386" s="320"/>
      <c r="C386" s="321"/>
      <c r="D386" s="44" t="s">
        <v>60</v>
      </c>
      <c r="E386" s="63">
        <v>20.399999999999999</v>
      </c>
      <c r="F386" s="45">
        <v>300</v>
      </c>
      <c r="G386" s="45">
        <v>0</v>
      </c>
      <c r="H386" s="45">
        <v>0</v>
      </c>
      <c r="I386" s="45">
        <v>0</v>
      </c>
      <c r="J386" s="236"/>
      <c r="K386" s="237"/>
      <c r="L386" s="237"/>
      <c r="M386" s="237"/>
      <c r="N386" s="237"/>
      <c r="O386" s="237"/>
      <c r="P386"/>
    </row>
    <row r="387" spans="1:16" ht="25.5" hidden="1" x14ac:dyDescent="0.25">
      <c r="A387" s="319">
        <v>3299</v>
      </c>
      <c r="B387" s="320"/>
      <c r="C387" s="321"/>
      <c r="D387" s="15" t="s">
        <v>135</v>
      </c>
      <c r="E387" s="63">
        <v>42961.63</v>
      </c>
      <c r="F387" s="45">
        <v>200</v>
      </c>
      <c r="G387" s="45">
        <v>0</v>
      </c>
      <c r="H387" s="45">
        <v>0</v>
      </c>
      <c r="I387" s="45">
        <v>0</v>
      </c>
      <c r="J387" s="248"/>
      <c r="K387" s="249"/>
      <c r="L387" s="250"/>
      <c r="M387" s="250"/>
      <c r="N387" s="250"/>
      <c r="O387" s="250"/>
      <c r="P387"/>
    </row>
    <row r="388" spans="1:16" ht="26.25" customHeight="1" x14ac:dyDescent="0.25">
      <c r="A388" s="316">
        <v>34</v>
      </c>
      <c r="B388" s="317"/>
      <c r="C388" s="318"/>
      <c r="D388" s="26" t="s">
        <v>63</v>
      </c>
      <c r="E388" s="121">
        <v>0</v>
      </c>
      <c r="F388" s="47">
        <v>10</v>
      </c>
      <c r="G388" s="47">
        <v>0</v>
      </c>
      <c r="H388" s="47">
        <v>0</v>
      </c>
      <c r="I388" s="47">
        <v>0</v>
      </c>
      <c r="J388" s="251"/>
      <c r="K388" s="253"/>
      <c r="L388" s="253"/>
      <c r="M388" s="253"/>
      <c r="N388" s="253"/>
      <c r="O388" s="253"/>
      <c r="P388"/>
    </row>
    <row r="389" spans="1:16" hidden="1" x14ac:dyDescent="0.25">
      <c r="A389" s="313">
        <v>343</v>
      </c>
      <c r="B389" s="314"/>
      <c r="C389" s="315"/>
      <c r="D389" s="44" t="s">
        <v>64</v>
      </c>
      <c r="E389" s="63">
        <v>0</v>
      </c>
      <c r="F389" s="45">
        <v>10</v>
      </c>
      <c r="G389" s="45">
        <v>0</v>
      </c>
      <c r="H389" s="45">
        <v>0</v>
      </c>
      <c r="I389" s="45">
        <v>0</v>
      </c>
      <c r="J389" s="251"/>
      <c r="K389" s="253"/>
      <c r="L389" s="253"/>
      <c r="M389" s="253"/>
      <c r="N389" s="253"/>
      <c r="O389" s="253"/>
      <c r="P389"/>
    </row>
    <row r="390" spans="1:16" ht="25.5" hidden="1" x14ac:dyDescent="0.25">
      <c r="A390" s="319">
        <v>3431</v>
      </c>
      <c r="B390" s="320"/>
      <c r="C390" s="321"/>
      <c r="D390" s="44" t="s">
        <v>65</v>
      </c>
      <c r="E390" s="63">
        <v>0</v>
      </c>
      <c r="F390" s="45">
        <v>10</v>
      </c>
      <c r="G390" s="45">
        <v>0</v>
      </c>
      <c r="H390" s="45">
        <v>0</v>
      </c>
      <c r="I390" s="45">
        <v>0</v>
      </c>
      <c r="J390" s="251"/>
      <c r="K390" s="253"/>
      <c r="L390" s="253"/>
      <c r="M390" s="253"/>
      <c r="N390" s="253"/>
      <c r="O390" s="253"/>
      <c r="P390"/>
    </row>
    <row r="391" spans="1:16" ht="33.75" customHeight="1" x14ac:dyDescent="0.25">
      <c r="A391" s="322">
        <v>4</v>
      </c>
      <c r="B391" s="323"/>
      <c r="C391" s="324"/>
      <c r="D391" s="43" t="s">
        <v>20</v>
      </c>
      <c r="E391" s="118">
        <v>0</v>
      </c>
      <c r="F391" s="52">
        <v>10000</v>
      </c>
      <c r="G391" s="52">
        <v>0</v>
      </c>
      <c r="H391" s="52">
        <v>0</v>
      </c>
      <c r="I391" s="52">
        <v>0</v>
      </c>
      <c r="J391" s="24"/>
      <c r="K391" s="40"/>
      <c r="L391" s="40"/>
      <c r="M391" s="40"/>
      <c r="N391" s="40"/>
      <c r="O391" s="40"/>
      <c r="P391"/>
    </row>
    <row r="392" spans="1:16" ht="38.25" x14ac:dyDescent="0.25">
      <c r="A392" s="316">
        <v>42</v>
      </c>
      <c r="B392" s="317"/>
      <c r="C392" s="318"/>
      <c r="D392" s="26" t="s">
        <v>133</v>
      </c>
      <c r="E392" s="120">
        <v>0</v>
      </c>
      <c r="F392" s="47">
        <v>10000</v>
      </c>
      <c r="G392" s="47">
        <v>0</v>
      </c>
      <c r="H392" s="47">
        <v>0</v>
      </c>
      <c r="I392" s="47">
        <v>0</v>
      </c>
      <c r="J392" s="24"/>
      <c r="K392" s="40"/>
      <c r="L392" s="40"/>
      <c r="M392" s="40"/>
      <c r="N392" s="40"/>
      <c r="O392" s="40"/>
      <c r="P392"/>
    </row>
    <row r="393" spans="1:16" hidden="1" x14ac:dyDescent="0.25">
      <c r="A393" s="313">
        <v>422</v>
      </c>
      <c r="B393" s="314"/>
      <c r="C393" s="315"/>
      <c r="D393" s="15" t="s">
        <v>136</v>
      </c>
      <c r="E393" s="63">
        <v>0</v>
      </c>
      <c r="F393" s="45">
        <v>10000</v>
      </c>
      <c r="G393" s="45">
        <v>0</v>
      </c>
      <c r="H393" s="45">
        <v>0</v>
      </c>
      <c r="I393" s="45">
        <v>0</v>
      </c>
      <c r="J393" s="236"/>
      <c r="K393" s="237"/>
      <c r="L393" s="237"/>
      <c r="M393" s="237"/>
      <c r="N393" s="237"/>
      <c r="O393" s="237"/>
      <c r="P393"/>
    </row>
    <row r="394" spans="1:16" hidden="1" x14ac:dyDescent="0.25">
      <c r="A394" s="319">
        <v>4221</v>
      </c>
      <c r="B394" s="320"/>
      <c r="C394" s="321"/>
      <c r="D394" s="15" t="s">
        <v>102</v>
      </c>
      <c r="E394" s="63">
        <v>0</v>
      </c>
      <c r="F394" s="45">
        <v>8000</v>
      </c>
      <c r="G394" s="45">
        <v>0</v>
      </c>
      <c r="H394" s="45">
        <v>0</v>
      </c>
      <c r="I394" s="45">
        <v>0</v>
      </c>
      <c r="J394" s="236"/>
      <c r="K394" s="237"/>
      <c r="L394" s="237"/>
      <c r="M394" s="237"/>
      <c r="N394" s="237"/>
      <c r="O394" s="237"/>
      <c r="P394"/>
    </row>
    <row r="395" spans="1:16" hidden="1" x14ac:dyDescent="0.25">
      <c r="A395" s="319">
        <v>4222</v>
      </c>
      <c r="B395" s="320"/>
      <c r="C395" s="321"/>
      <c r="D395" s="56" t="s">
        <v>126</v>
      </c>
      <c r="E395" s="63">
        <v>0</v>
      </c>
      <c r="F395" s="45">
        <v>2000</v>
      </c>
      <c r="G395" s="45">
        <v>0</v>
      </c>
      <c r="H395" s="45">
        <v>0</v>
      </c>
      <c r="I395" s="45">
        <v>0</v>
      </c>
      <c r="J395" s="236"/>
      <c r="K395" s="237"/>
      <c r="L395" s="237"/>
      <c r="M395" s="237"/>
      <c r="N395" s="237"/>
      <c r="O395" s="237"/>
      <c r="P395"/>
    </row>
    <row r="396" spans="1:16" ht="33" customHeight="1" x14ac:dyDescent="0.25">
      <c r="A396" s="322" t="s">
        <v>105</v>
      </c>
      <c r="B396" s="323"/>
      <c r="C396" s="324"/>
      <c r="D396" s="123" t="s">
        <v>106</v>
      </c>
      <c r="E396" s="63">
        <v>0</v>
      </c>
      <c r="F396" s="38">
        <v>0</v>
      </c>
      <c r="G396" s="45">
        <f t="shared" ref="G396:I398" si="65">G397</f>
        <v>17000</v>
      </c>
      <c r="H396" s="45">
        <f t="shared" si="65"/>
        <v>17000</v>
      </c>
      <c r="I396" s="45">
        <f t="shared" si="65"/>
        <v>17000</v>
      </c>
      <c r="J396" s="236"/>
      <c r="K396" s="237"/>
      <c r="L396" s="237"/>
      <c r="M396" s="237"/>
      <c r="N396" s="237"/>
      <c r="O396" s="237"/>
      <c r="P396"/>
    </row>
    <row r="397" spans="1:16" ht="26.25" customHeight="1" x14ac:dyDescent="0.25">
      <c r="A397" s="325" t="s">
        <v>304</v>
      </c>
      <c r="B397" s="326"/>
      <c r="C397" s="327"/>
      <c r="D397" s="27" t="s">
        <v>107</v>
      </c>
      <c r="E397" s="233">
        <v>0</v>
      </c>
      <c r="F397" s="234">
        <v>0</v>
      </c>
      <c r="G397" s="46">
        <f t="shared" si="65"/>
        <v>17000</v>
      </c>
      <c r="H397" s="46">
        <f t="shared" si="65"/>
        <v>17000</v>
      </c>
      <c r="I397" s="46">
        <f t="shared" si="65"/>
        <v>17000</v>
      </c>
      <c r="J397" s="264">
        <v>960</v>
      </c>
      <c r="K397" s="265">
        <f>E397</f>
        <v>0</v>
      </c>
      <c r="L397" s="265">
        <f t="shared" ref="L397:O397" si="66">F397</f>
        <v>0</v>
      </c>
      <c r="M397" s="265">
        <f t="shared" si="66"/>
        <v>17000</v>
      </c>
      <c r="N397" s="265">
        <f t="shared" si="66"/>
        <v>17000</v>
      </c>
      <c r="O397" s="265">
        <f t="shared" si="66"/>
        <v>17000</v>
      </c>
      <c r="P397"/>
    </row>
    <row r="398" spans="1:16" ht="30" customHeight="1" x14ac:dyDescent="0.25">
      <c r="A398" s="322">
        <v>3</v>
      </c>
      <c r="B398" s="323"/>
      <c r="C398" s="324"/>
      <c r="D398" s="123" t="s">
        <v>18</v>
      </c>
      <c r="E398" s="63">
        <v>0</v>
      </c>
      <c r="F398" s="38">
        <v>0</v>
      </c>
      <c r="G398" s="45">
        <f t="shared" si="65"/>
        <v>17000</v>
      </c>
      <c r="H398" s="45">
        <f t="shared" si="65"/>
        <v>17000</v>
      </c>
      <c r="I398" s="45">
        <f t="shared" si="65"/>
        <v>17000</v>
      </c>
      <c r="J398" s="236"/>
      <c r="K398" s="237"/>
      <c r="L398" s="237"/>
      <c r="M398" s="237"/>
      <c r="N398" s="237"/>
      <c r="O398" s="237"/>
      <c r="P398"/>
    </row>
    <row r="399" spans="1:16" ht="26.25" customHeight="1" x14ac:dyDescent="0.25">
      <c r="A399" s="316">
        <v>32</v>
      </c>
      <c r="B399" s="317"/>
      <c r="C399" s="318"/>
      <c r="D399" s="26" t="s">
        <v>28</v>
      </c>
      <c r="E399" s="121">
        <v>0</v>
      </c>
      <c r="F399" s="58">
        <v>0</v>
      </c>
      <c r="G399" s="54">
        <f>G400+G402</f>
        <v>17000</v>
      </c>
      <c r="H399" s="54">
        <f>H400+H402</f>
        <v>17000</v>
      </c>
      <c r="I399" s="54">
        <f>I400+I402</f>
        <v>17000</v>
      </c>
      <c r="J399" s="236"/>
      <c r="K399" s="237"/>
      <c r="L399" s="237"/>
      <c r="M399" s="237"/>
      <c r="N399" s="237"/>
      <c r="O399" s="237"/>
      <c r="P399"/>
    </row>
    <row r="400" spans="1:16" hidden="1" x14ac:dyDescent="0.25">
      <c r="A400" s="313">
        <v>321</v>
      </c>
      <c r="B400" s="314"/>
      <c r="C400" s="315"/>
      <c r="D400" s="124" t="s">
        <v>39</v>
      </c>
      <c r="E400" s="63">
        <v>0</v>
      </c>
      <c r="F400" s="38">
        <v>0</v>
      </c>
      <c r="G400" s="45">
        <f>G401</f>
        <v>10000</v>
      </c>
      <c r="H400" s="45">
        <f>H401</f>
        <v>10000</v>
      </c>
      <c r="I400" s="45">
        <f>I401</f>
        <v>10000</v>
      </c>
      <c r="J400" s="236"/>
      <c r="K400" s="237"/>
      <c r="L400" s="237"/>
      <c r="M400" s="237"/>
      <c r="N400" s="237"/>
      <c r="O400" s="237"/>
      <c r="P400"/>
    </row>
    <row r="401" spans="1:16" ht="29.25" hidden="1" customHeight="1" x14ac:dyDescent="0.25">
      <c r="A401" s="319">
        <v>3213</v>
      </c>
      <c r="B401" s="320"/>
      <c r="C401" s="321"/>
      <c r="D401" s="124" t="s">
        <v>42</v>
      </c>
      <c r="E401" s="63">
        <v>0</v>
      </c>
      <c r="F401" s="38">
        <v>0</v>
      </c>
      <c r="G401" s="45">
        <v>10000</v>
      </c>
      <c r="H401" s="45">
        <v>10000</v>
      </c>
      <c r="I401" s="45">
        <v>10000</v>
      </c>
      <c r="J401" s="236"/>
      <c r="K401" s="237"/>
      <c r="L401" s="237"/>
      <c r="M401" s="237"/>
      <c r="N401" s="237"/>
      <c r="O401" s="237"/>
      <c r="P401"/>
    </row>
    <row r="402" spans="1:16" hidden="1" x14ac:dyDescent="0.25">
      <c r="A402" s="313">
        <v>323</v>
      </c>
      <c r="B402" s="314"/>
      <c r="C402" s="315"/>
      <c r="D402" s="124" t="s">
        <v>49</v>
      </c>
      <c r="E402" s="63">
        <v>0</v>
      </c>
      <c r="F402" s="38">
        <v>0</v>
      </c>
      <c r="G402" s="45">
        <f>G403</f>
        <v>7000</v>
      </c>
      <c r="H402" s="45">
        <f>H403</f>
        <v>7000</v>
      </c>
      <c r="I402" s="45">
        <f>I403</f>
        <v>7000</v>
      </c>
      <c r="J402" s="236"/>
      <c r="K402" s="237"/>
      <c r="L402" s="237"/>
      <c r="M402" s="237"/>
      <c r="N402" s="237"/>
      <c r="O402" s="237"/>
      <c r="P402"/>
    </row>
    <row r="403" spans="1:16" hidden="1" x14ac:dyDescent="0.25">
      <c r="A403" s="319">
        <v>3239</v>
      </c>
      <c r="B403" s="320"/>
      <c r="C403" s="321"/>
      <c r="D403" s="23" t="s">
        <v>51</v>
      </c>
      <c r="E403" s="63">
        <v>0</v>
      </c>
      <c r="F403" s="38">
        <v>0</v>
      </c>
      <c r="G403" s="45">
        <v>7000</v>
      </c>
      <c r="H403" s="45">
        <v>7000</v>
      </c>
      <c r="I403" s="45">
        <v>7000</v>
      </c>
      <c r="J403" s="236"/>
      <c r="K403" s="237"/>
      <c r="L403" s="237"/>
      <c r="M403" s="237"/>
      <c r="N403" s="237"/>
      <c r="O403" s="237"/>
      <c r="P403"/>
    </row>
    <row r="404" spans="1:16" ht="25.5" customHeight="1" thickBot="1" x14ac:dyDescent="0.3">
      <c r="A404" s="334" t="s">
        <v>293</v>
      </c>
      <c r="B404" s="335"/>
      <c r="C404" s="336"/>
      <c r="D404" s="208" t="s">
        <v>294</v>
      </c>
      <c r="E404" s="209">
        <v>0</v>
      </c>
      <c r="F404" s="209">
        <v>0</v>
      </c>
      <c r="G404" s="203">
        <f t="shared" ref="G404:I406" si="67">G405</f>
        <v>25000</v>
      </c>
      <c r="H404" s="203">
        <f t="shared" si="67"/>
        <v>25000</v>
      </c>
      <c r="I404" s="203">
        <f t="shared" si="67"/>
        <v>25000</v>
      </c>
      <c r="J404" s="236"/>
      <c r="K404" s="237"/>
      <c r="L404" s="237"/>
      <c r="M404" s="237"/>
      <c r="N404" s="237"/>
      <c r="O404" s="237"/>
      <c r="P404"/>
    </row>
    <row r="405" spans="1:16" ht="29.25" customHeight="1" thickBot="1" x14ac:dyDescent="0.3">
      <c r="A405" s="328" t="s">
        <v>304</v>
      </c>
      <c r="B405" s="329"/>
      <c r="C405" s="330"/>
      <c r="D405" s="210" t="s">
        <v>107</v>
      </c>
      <c r="E405" s="211">
        <v>0</v>
      </c>
      <c r="F405" s="211">
        <v>0</v>
      </c>
      <c r="G405" s="215">
        <f t="shared" si="67"/>
        <v>25000</v>
      </c>
      <c r="H405" s="215">
        <f t="shared" si="67"/>
        <v>25000</v>
      </c>
      <c r="I405" s="218">
        <f t="shared" si="67"/>
        <v>25000</v>
      </c>
      <c r="J405" s="271">
        <v>960</v>
      </c>
      <c r="K405" s="272">
        <f>E405</f>
        <v>0</v>
      </c>
      <c r="L405" s="272">
        <f t="shared" ref="L405:O405" si="68">F405</f>
        <v>0</v>
      </c>
      <c r="M405" s="272">
        <f t="shared" si="68"/>
        <v>25000</v>
      </c>
      <c r="N405" s="272">
        <f t="shared" si="68"/>
        <v>25000</v>
      </c>
      <c r="O405" s="272">
        <f t="shared" si="68"/>
        <v>25000</v>
      </c>
      <c r="P405"/>
    </row>
    <row r="406" spans="1:16" x14ac:dyDescent="0.25">
      <c r="A406" s="334">
        <v>3</v>
      </c>
      <c r="B406" s="335"/>
      <c r="C406" s="336"/>
      <c r="D406" s="208" t="s">
        <v>18</v>
      </c>
      <c r="E406" s="206">
        <v>0</v>
      </c>
      <c r="F406" s="206">
        <v>0</v>
      </c>
      <c r="G406" s="197">
        <f t="shared" si="67"/>
        <v>25000</v>
      </c>
      <c r="H406" s="197">
        <f t="shared" si="67"/>
        <v>25000</v>
      </c>
      <c r="I406" s="197">
        <f t="shared" si="67"/>
        <v>25000</v>
      </c>
      <c r="J406" s="236"/>
      <c r="K406" s="237"/>
      <c r="L406" s="237"/>
      <c r="M406" s="237"/>
      <c r="N406" s="237"/>
      <c r="O406" s="237"/>
      <c r="P406"/>
    </row>
    <row r="407" spans="1:16" x14ac:dyDescent="0.25">
      <c r="A407" s="340">
        <v>32</v>
      </c>
      <c r="B407" s="341"/>
      <c r="C407" s="342"/>
      <c r="D407" s="207" t="s">
        <v>28</v>
      </c>
      <c r="E407" s="217">
        <v>0</v>
      </c>
      <c r="F407" s="217">
        <v>0</v>
      </c>
      <c r="G407" s="216">
        <f>G408+G410</f>
        <v>25000</v>
      </c>
      <c r="H407" s="216">
        <f>H408+H410</f>
        <v>25000</v>
      </c>
      <c r="I407" s="216">
        <f>I408+I410</f>
        <v>25000</v>
      </c>
      <c r="J407" s="236"/>
      <c r="K407" s="237"/>
      <c r="L407" s="237"/>
      <c r="M407" s="237"/>
      <c r="N407" s="237"/>
      <c r="O407" s="237"/>
      <c r="P407"/>
    </row>
    <row r="408" spans="1:16" hidden="1" x14ac:dyDescent="0.25">
      <c r="A408" s="343">
        <v>321</v>
      </c>
      <c r="B408" s="344"/>
      <c r="C408" s="345"/>
      <c r="D408" s="23" t="s">
        <v>39</v>
      </c>
      <c r="E408" s="206">
        <v>0</v>
      </c>
      <c r="F408" s="206">
        <v>0</v>
      </c>
      <c r="G408" s="197">
        <f>G409</f>
        <v>24000</v>
      </c>
      <c r="H408" s="197">
        <f>H409</f>
        <v>24000</v>
      </c>
      <c r="I408" s="197">
        <f>I409</f>
        <v>24000</v>
      </c>
      <c r="J408" s="236"/>
      <c r="K408" s="237"/>
      <c r="L408" s="237"/>
      <c r="M408" s="237"/>
      <c r="N408" s="237"/>
      <c r="O408" s="237"/>
      <c r="P408"/>
    </row>
    <row r="409" spans="1:16" ht="29.25" hidden="1" customHeight="1" x14ac:dyDescent="0.25">
      <c r="A409" s="337">
        <v>3213</v>
      </c>
      <c r="B409" s="338"/>
      <c r="C409" s="339"/>
      <c r="D409" s="23" t="s">
        <v>42</v>
      </c>
      <c r="E409" s="206">
        <v>0</v>
      </c>
      <c r="F409" s="206">
        <v>0</v>
      </c>
      <c r="G409" s="197">
        <v>24000</v>
      </c>
      <c r="H409" s="197">
        <v>24000</v>
      </c>
      <c r="I409" s="197">
        <v>24000</v>
      </c>
      <c r="J409" s="236"/>
      <c r="K409" s="237"/>
      <c r="L409" s="237"/>
      <c r="M409" s="237"/>
      <c r="N409" s="237"/>
      <c r="O409" s="237"/>
      <c r="P409"/>
    </row>
    <row r="410" spans="1:16" hidden="1" x14ac:dyDescent="0.25">
      <c r="A410" s="343">
        <v>323</v>
      </c>
      <c r="B410" s="344"/>
      <c r="C410" s="345"/>
      <c r="D410" s="23" t="s">
        <v>49</v>
      </c>
      <c r="E410" s="206">
        <v>0</v>
      </c>
      <c r="F410" s="206">
        <v>0</v>
      </c>
      <c r="G410" s="197">
        <f>G411</f>
        <v>1000</v>
      </c>
      <c r="H410" s="197">
        <f>H411</f>
        <v>1000</v>
      </c>
      <c r="I410" s="197">
        <f>I411</f>
        <v>1000</v>
      </c>
      <c r="J410" s="236"/>
      <c r="K410" s="237"/>
      <c r="L410" s="237"/>
      <c r="M410" s="237"/>
      <c r="N410" s="237"/>
      <c r="O410" s="237"/>
      <c r="P410"/>
    </row>
    <row r="411" spans="1:16" hidden="1" x14ac:dyDescent="0.25">
      <c r="A411" s="337">
        <v>3239</v>
      </c>
      <c r="B411" s="338"/>
      <c r="C411" s="339"/>
      <c r="D411" s="23" t="s">
        <v>51</v>
      </c>
      <c r="E411" s="206">
        <v>0</v>
      </c>
      <c r="F411" s="206">
        <v>0</v>
      </c>
      <c r="G411" s="197">
        <v>1000</v>
      </c>
      <c r="H411" s="197">
        <v>1000</v>
      </c>
      <c r="I411" s="197">
        <v>1000</v>
      </c>
      <c r="J411" s="236"/>
      <c r="K411" s="237"/>
      <c r="L411" s="237"/>
      <c r="M411" s="237"/>
      <c r="N411" s="237"/>
      <c r="O411" s="237"/>
      <c r="P411"/>
    </row>
    <row r="412" spans="1:16" ht="29.25" customHeight="1" thickBot="1" x14ac:dyDescent="0.3">
      <c r="A412" s="334" t="s">
        <v>295</v>
      </c>
      <c r="B412" s="335"/>
      <c r="C412" s="336"/>
      <c r="D412" s="208" t="s">
        <v>296</v>
      </c>
      <c r="E412" s="209">
        <v>0</v>
      </c>
      <c r="F412" s="209">
        <v>0</v>
      </c>
      <c r="G412" s="203">
        <f t="shared" ref="G412:I414" si="69">G413</f>
        <v>15000</v>
      </c>
      <c r="H412" s="203">
        <f t="shared" si="69"/>
        <v>15000</v>
      </c>
      <c r="I412" s="203">
        <f t="shared" si="69"/>
        <v>15000</v>
      </c>
      <c r="J412" s="236"/>
      <c r="K412" s="237"/>
      <c r="L412" s="237"/>
      <c r="M412" s="237"/>
      <c r="N412" s="237"/>
      <c r="O412" s="237"/>
      <c r="P412"/>
    </row>
    <row r="413" spans="1:16" ht="22.5" customHeight="1" thickBot="1" x14ac:dyDescent="0.3">
      <c r="A413" s="328" t="s">
        <v>304</v>
      </c>
      <c r="B413" s="329"/>
      <c r="C413" s="330"/>
      <c r="D413" s="210" t="s">
        <v>107</v>
      </c>
      <c r="E413" s="211">
        <v>0</v>
      </c>
      <c r="F413" s="211">
        <v>0</v>
      </c>
      <c r="G413" s="215">
        <f t="shared" si="69"/>
        <v>15000</v>
      </c>
      <c r="H413" s="215">
        <f t="shared" si="69"/>
        <v>15000</v>
      </c>
      <c r="I413" s="218">
        <f t="shared" si="69"/>
        <v>15000</v>
      </c>
      <c r="J413" s="271">
        <v>960</v>
      </c>
      <c r="K413" s="272">
        <f>E413</f>
        <v>0</v>
      </c>
      <c r="L413" s="272">
        <f t="shared" ref="L413:O413" si="70">F413</f>
        <v>0</v>
      </c>
      <c r="M413" s="272">
        <f t="shared" si="70"/>
        <v>15000</v>
      </c>
      <c r="N413" s="272">
        <f t="shared" si="70"/>
        <v>15000</v>
      </c>
      <c r="O413" s="272">
        <f t="shared" si="70"/>
        <v>15000</v>
      </c>
      <c r="P413"/>
    </row>
    <row r="414" spans="1:16" x14ac:dyDescent="0.25">
      <c r="A414" s="334">
        <v>3</v>
      </c>
      <c r="B414" s="335"/>
      <c r="C414" s="336"/>
      <c r="D414" s="208" t="s">
        <v>18</v>
      </c>
      <c r="E414" s="206">
        <v>0</v>
      </c>
      <c r="F414" s="206">
        <v>0</v>
      </c>
      <c r="G414" s="197">
        <f t="shared" si="69"/>
        <v>15000</v>
      </c>
      <c r="H414" s="197">
        <f t="shared" si="69"/>
        <v>15000</v>
      </c>
      <c r="I414" s="197">
        <f t="shared" si="69"/>
        <v>15000</v>
      </c>
      <c r="J414" s="236"/>
      <c r="K414" s="237"/>
      <c r="L414" s="237"/>
      <c r="M414" s="237"/>
      <c r="N414" s="237"/>
      <c r="O414" s="237"/>
      <c r="P414"/>
    </row>
    <row r="415" spans="1:16" ht="30" customHeight="1" x14ac:dyDescent="0.25">
      <c r="A415" s="340">
        <v>32</v>
      </c>
      <c r="B415" s="341"/>
      <c r="C415" s="342"/>
      <c r="D415" s="207" t="s">
        <v>28</v>
      </c>
      <c r="E415" s="217">
        <v>0</v>
      </c>
      <c r="F415" s="217">
        <v>0</v>
      </c>
      <c r="G415" s="216">
        <f>G416+G418</f>
        <v>15000</v>
      </c>
      <c r="H415" s="216">
        <f>H416+H418</f>
        <v>15000</v>
      </c>
      <c r="I415" s="216">
        <f>I416+I418</f>
        <v>15000</v>
      </c>
      <c r="J415" s="236"/>
      <c r="K415" s="237"/>
      <c r="L415" s="237"/>
      <c r="M415" s="237"/>
      <c r="N415" s="237"/>
      <c r="O415" s="237"/>
      <c r="P415"/>
    </row>
    <row r="416" spans="1:16" hidden="1" x14ac:dyDescent="0.25">
      <c r="A416" s="343">
        <v>321</v>
      </c>
      <c r="B416" s="344"/>
      <c r="C416" s="345"/>
      <c r="D416" s="23" t="s">
        <v>39</v>
      </c>
      <c r="E416" s="206">
        <v>0</v>
      </c>
      <c r="F416" s="206">
        <v>0</v>
      </c>
      <c r="G416" s="197">
        <f>G417</f>
        <v>14000</v>
      </c>
      <c r="H416" s="197">
        <f>H417</f>
        <v>14000</v>
      </c>
      <c r="I416" s="197">
        <f>I417</f>
        <v>14000</v>
      </c>
      <c r="J416" s="236"/>
      <c r="K416" s="237"/>
      <c r="L416" s="237"/>
      <c r="M416" s="237"/>
      <c r="N416" s="237"/>
      <c r="O416" s="237"/>
      <c r="P416"/>
    </row>
    <row r="417" spans="1:16" ht="26.25" hidden="1" customHeight="1" x14ac:dyDescent="0.25">
      <c r="A417" s="337">
        <v>3213</v>
      </c>
      <c r="B417" s="338"/>
      <c r="C417" s="339"/>
      <c r="D417" s="23" t="s">
        <v>42</v>
      </c>
      <c r="E417" s="206">
        <v>0</v>
      </c>
      <c r="F417" s="206">
        <v>0</v>
      </c>
      <c r="G417" s="197">
        <v>14000</v>
      </c>
      <c r="H417" s="197">
        <v>14000</v>
      </c>
      <c r="I417" s="197">
        <v>14000</v>
      </c>
      <c r="J417" s="236"/>
      <c r="K417" s="237"/>
      <c r="L417" s="237"/>
      <c r="M417" s="237"/>
      <c r="N417" s="237"/>
      <c r="O417" s="237"/>
      <c r="P417"/>
    </row>
    <row r="418" spans="1:16" hidden="1" x14ac:dyDescent="0.25">
      <c r="A418" s="343">
        <v>323</v>
      </c>
      <c r="B418" s="344"/>
      <c r="C418" s="345"/>
      <c r="D418" s="23" t="s">
        <v>49</v>
      </c>
      <c r="E418" s="206">
        <v>0</v>
      </c>
      <c r="F418" s="206">
        <v>0</v>
      </c>
      <c r="G418" s="197">
        <f>G419</f>
        <v>1000</v>
      </c>
      <c r="H418" s="197">
        <f>H419</f>
        <v>1000</v>
      </c>
      <c r="I418" s="197">
        <f>I419</f>
        <v>1000</v>
      </c>
      <c r="J418" s="236"/>
      <c r="K418" s="237"/>
      <c r="L418" s="237"/>
      <c r="M418" s="237"/>
      <c r="N418" s="237"/>
      <c r="O418" s="237"/>
      <c r="P418"/>
    </row>
    <row r="419" spans="1:16" hidden="1" x14ac:dyDescent="0.25">
      <c r="A419" s="337">
        <v>3239</v>
      </c>
      <c r="B419" s="338"/>
      <c r="C419" s="339"/>
      <c r="D419" s="23" t="s">
        <v>51</v>
      </c>
      <c r="E419" s="206">
        <v>0</v>
      </c>
      <c r="F419" s="206">
        <v>0</v>
      </c>
      <c r="G419" s="197">
        <v>1000</v>
      </c>
      <c r="H419" s="197">
        <v>1000</v>
      </c>
      <c r="I419" s="197">
        <v>1000</v>
      </c>
      <c r="J419" s="236"/>
      <c r="K419" s="237"/>
      <c r="L419" s="237"/>
      <c r="M419" s="237"/>
      <c r="N419" s="237"/>
      <c r="O419" s="237"/>
      <c r="P419"/>
    </row>
    <row r="420" spans="1:16" ht="24.75" customHeight="1" thickBot="1" x14ac:dyDescent="0.3">
      <c r="A420" s="334" t="s">
        <v>297</v>
      </c>
      <c r="B420" s="335"/>
      <c r="C420" s="336"/>
      <c r="D420" s="208" t="s">
        <v>298</v>
      </c>
      <c r="E420" s="209">
        <v>0</v>
      </c>
      <c r="F420" s="209">
        <v>0</v>
      </c>
      <c r="G420" s="203">
        <f t="shared" ref="G420:I422" si="71">G421</f>
        <v>24000</v>
      </c>
      <c r="H420" s="203">
        <f t="shared" si="71"/>
        <v>24000</v>
      </c>
      <c r="I420" s="203">
        <f t="shared" si="71"/>
        <v>24000</v>
      </c>
      <c r="J420" s="236"/>
      <c r="K420" s="237"/>
      <c r="L420" s="237"/>
      <c r="M420" s="237"/>
      <c r="N420" s="237"/>
      <c r="O420" s="237"/>
      <c r="P420"/>
    </row>
    <row r="421" spans="1:16" ht="25.5" customHeight="1" thickBot="1" x14ac:dyDescent="0.3">
      <c r="A421" s="325" t="s">
        <v>304</v>
      </c>
      <c r="B421" s="326"/>
      <c r="C421" s="327"/>
      <c r="D421" s="27" t="s">
        <v>107</v>
      </c>
      <c r="E421" s="211">
        <v>0</v>
      </c>
      <c r="F421" s="211">
        <v>0</v>
      </c>
      <c r="G421" s="46">
        <f t="shared" si="71"/>
        <v>24000</v>
      </c>
      <c r="H421" s="46">
        <f t="shared" si="71"/>
        <v>24000</v>
      </c>
      <c r="I421" s="219">
        <f t="shared" si="71"/>
        <v>24000</v>
      </c>
      <c r="J421" s="271">
        <v>960</v>
      </c>
      <c r="K421" s="272">
        <f>E421</f>
        <v>0</v>
      </c>
      <c r="L421" s="272">
        <f t="shared" ref="L421:O421" si="72">F421</f>
        <v>0</v>
      </c>
      <c r="M421" s="272">
        <f t="shared" si="72"/>
        <v>24000</v>
      </c>
      <c r="N421" s="272">
        <f t="shared" si="72"/>
        <v>24000</v>
      </c>
      <c r="O421" s="272">
        <f t="shared" si="72"/>
        <v>24000</v>
      </c>
      <c r="P421"/>
    </row>
    <row r="422" spans="1:16" x14ac:dyDescent="0.25">
      <c r="A422" s="322">
        <v>3</v>
      </c>
      <c r="B422" s="323"/>
      <c r="C422" s="324"/>
      <c r="D422" s="123" t="s">
        <v>18</v>
      </c>
      <c r="E422" s="206">
        <v>0</v>
      </c>
      <c r="F422" s="206">
        <v>0</v>
      </c>
      <c r="G422" s="45">
        <f t="shared" si="71"/>
        <v>24000</v>
      </c>
      <c r="H422" s="45">
        <f t="shared" si="71"/>
        <v>24000</v>
      </c>
      <c r="I422" s="45">
        <f t="shared" si="71"/>
        <v>24000</v>
      </c>
      <c r="J422" s="236"/>
      <c r="K422" s="237"/>
      <c r="L422" s="237"/>
      <c r="M422" s="237"/>
      <c r="N422" s="237"/>
      <c r="O422" s="237"/>
      <c r="P422"/>
    </row>
    <row r="423" spans="1:16" ht="18.75" customHeight="1" x14ac:dyDescent="0.25">
      <c r="A423" s="316">
        <v>32</v>
      </c>
      <c r="B423" s="317"/>
      <c r="C423" s="318"/>
      <c r="D423" s="26" t="s">
        <v>28</v>
      </c>
      <c r="E423" s="217">
        <v>0</v>
      </c>
      <c r="F423" s="217">
        <v>0</v>
      </c>
      <c r="G423" s="54">
        <f>G424+G426</f>
        <v>24000</v>
      </c>
      <c r="H423" s="54">
        <f>H424+H426</f>
        <v>24000</v>
      </c>
      <c r="I423" s="54">
        <f>I424+I426</f>
        <v>24000</v>
      </c>
      <c r="J423" s="236"/>
      <c r="K423" s="237"/>
      <c r="L423" s="237"/>
      <c r="M423" s="237"/>
      <c r="N423" s="237"/>
      <c r="O423" s="237"/>
      <c r="P423"/>
    </row>
    <row r="424" spans="1:16" hidden="1" x14ac:dyDescent="0.25">
      <c r="A424" s="313">
        <v>321</v>
      </c>
      <c r="B424" s="314"/>
      <c r="C424" s="315"/>
      <c r="D424" s="124" t="s">
        <v>39</v>
      </c>
      <c r="E424" s="206">
        <v>0</v>
      </c>
      <c r="F424" s="206">
        <v>0</v>
      </c>
      <c r="G424" s="45">
        <f>G425</f>
        <v>23000</v>
      </c>
      <c r="H424" s="45">
        <f>H425</f>
        <v>23000</v>
      </c>
      <c r="I424" s="45">
        <f>I425</f>
        <v>23000</v>
      </c>
      <c r="J424" s="236"/>
      <c r="K424" s="237"/>
      <c r="L424" s="237"/>
      <c r="M424" s="237"/>
      <c r="N424" s="237"/>
      <c r="O424" s="237"/>
      <c r="P424"/>
    </row>
    <row r="425" spans="1:16" ht="27" hidden="1" customHeight="1" x14ac:dyDescent="0.25">
      <c r="A425" s="319">
        <v>3213</v>
      </c>
      <c r="B425" s="320"/>
      <c r="C425" s="321"/>
      <c r="D425" s="124" t="s">
        <v>42</v>
      </c>
      <c r="E425" s="206">
        <v>0</v>
      </c>
      <c r="F425" s="206">
        <v>0</v>
      </c>
      <c r="G425" s="45">
        <v>23000</v>
      </c>
      <c r="H425" s="45">
        <v>23000</v>
      </c>
      <c r="I425" s="45">
        <v>23000</v>
      </c>
      <c r="J425" s="236"/>
      <c r="K425" s="237"/>
      <c r="L425" s="237"/>
      <c r="M425" s="237"/>
      <c r="N425" s="237"/>
      <c r="O425" s="237"/>
      <c r="P425"/>
    </row>
    <row r="426" spans="1:16" hidden="1" x14ac:dyDescent="0.25">
      <c r="A426" s="313">
        <v>323</v>
      </c>
      <c r="B426" s="314"/>
      <c r="C426" s="315"/>
      <c r="D426" s="124" t="s">
        <v>49</v>
      </c>
      <c r="E426" s="206">
        <v>0</v>
      </c>
      <c r="F426" s="206">
        <v>0</v>
      </c>
      <c r="G426" s="45">
        <f>G427</f>
        <v>1000</v>
      </c>
      <c r="H426" s="45">
        <f>H427</f>
        <v>1000</v>
      </c>
      <c r="I426" s="45">
        <f>I427</f>
        <v>1000</v>
      </c>
      <c r="J426" s="236"/>
      <c r="K426" s="237"/>
      <c r="L426" s="237"/>
      <c r="M426" s="237"/>
      <c r="N426" s="237"/>
      <c r="O426" s="237"/>
      <c r="P426"/>
    </row>
    <row r="427" spans="1:16" hidden="1" x14ac:dyDescent="0.25">
      <c r="A427" s="319">
        <v>3239</v>
      </c>
      <c r="B427" s="320"/>
      <c r="C427" s="321"/>
      <c r="D427" s="23" t="s">
        <v>51</v>
      </c>
      <c r="E427" s="206">
        <v>0</v>
      </c>
      <c r="F427" s="206">
        <v>0</v>
      </c>
      <c r="G427" s="45">
        <v>1000</v>
      </c>
      <c r="H427" s="45">
        <v>1000</v>
      </c>
      <c r="I427" s="45">
        <v>1000</v>
      </c>
      <c r="J427" s="236"/>
      <c r="K427" s="237"/>
      <c r="L427" s="237"/>
      <c r="M427" s="237"/>
      <c r="N427" s="237"/>
      <c r="O427" s="237"/>
      <c r="P427"/>
    </row>
    <row r="428" spans="1:16" ht="30" customHeight="1" thickBot="1" x14ac:dyDescent="0.3">
      <c r="A428" s="328" t="s">
        <v>92</v>
      </c>
      <c r="B428" s="329"/>
      <c r="C428" s="330"/>
      <c r="D428" s="210" t="s">
        <v>98</v>
      </c>
      <c r="E428" s="211">
        <v>0</v>
      </c>
      <c r="F428" s="211">
        <v>0</v>
      </c>
      <c r="G428" s="215">
        <f t="shared" ref="G428:I432" si="73">G429</f>
        <v>4320</v>
      </c>
      <c r="H428" s="215">
        <f t="shared" si="73"/>
        <v>4320</v>
      </c>
      <c r="I428" s="215">
        <f t="shared" si="73"/>
        <v>4320</v>
      </c>
      <c r="J428" s="236"/>
      <c r="K428" s="237"/>
      <c r="L428" s="237"/>
      <c r="M428" s="237"/>
      <c r="N428" s="237"/>
      <c r="O428" s="237"/>
      <c r="P428"/>
    </row>
    <row r="429" spans="1:16" ht="30" customHeight="1" thickBot="1" x14ac:dyDescent="0.3">
      <c r="A429" s="328" t="s">
        <v>301</v>
      </c>
      <c r="B429" s="329"/>
      <c r="C429" s="330"/>
      <c r="D429" s="210" t="s">
        <v>268</v>
      </c>
      <c r="E429" s="211">
        <v>0</v>
      </c>
      <c r="F429" s="211">
        <v>0</v>
      </c>
      <c r="G429" s="46">
        <f t="shared" si="73"/>
        <v>4320</v>
      </c>
      <c r="H429" s="46">
        <f t="shared" si="73"/>
        <v>4320</v>
      </c>
      <c r="I429" s="219">
        <f t="shared" si="73"/>
        <v>4320</v>
      </c>
      <c r="J429" s="271">
        <v>960</v>
      </c>
      <c r="K429" s="272">
        <f>E429</f>
        <v>0</v>
      </c>
      <c r="L429" s="272">
        <f t="shared" ref="L429:N429" si="74">F429</f>
        <v>0</v>
      </c>
      <c r="M429" s="272">
        <f t="shared" si="74"/>
        <v>4320</v>
      </c>
      <c r="N429" s="272">
        <f t="shared" si="74"/>
        <v>4320</v>
      </c>
      <c r="O429" s="272">
        <f>I429</f>
        <v>4320</v>
      </c>
      <c r="P429"/>
    </row>
    <row r="430" spans="1:16" x14ac:dyDescent="0.25">
      <c r="A430" s="313">
        <v>3</v>
      </c>
      <c r="B430" s="314"/>
      <c r="C430" s="315"/>
      <c r="D430" s="123" t="s">
        <v>18</v>
      </c>
      <c r="E430" s="206">
        <v>0</v>
      </c>
      <c r="F430" s="206">
        <v>0</v>
      </c>
      <c r="G430" s="45">
        <f t="shared" si="73"/>
        <v>4320</v>
      </c>
      <c r="H430" s="45">
        <f t="shared" si="73"/>
        <v>4320</v>
      </c>
      <c r="I430" s="45">
        <f t="shared" si="73"/>
        <v>4320</v>
      </c>
      <c r="J430" s="236"/>
      <c r="K430" s="237"/>
      <c r="L430" s="237"/>
      <c r="M430" s="237"/>
      <c r="N430" s="237"/>
      <c r="O430" s="237"/>
      <c r="P430"/>
    </row>
    <row r="431" spans="1:16" ht="23.25" customHeight="1" x14ac:dyDescent="0.25">
      <c r="A431" s="331">
        <v>31</v>
      </c>
      <c r="B431" s="332"/>
      <c r="C431" s="333"/>
      <c r="D431" s="26" t="s">
        <v>19</v>
      </c>
      <c r="E431" s="217">
        <v>0</v>
      </c>
      <c r="F431" s="217">
        <v>0</v>
      </c>
      <c r="G431" s="54">
        <f t="shared" si="73"/>
        <v>4320</v>
      </c>
      <c r="H431" s="54">
        <f t="shared" si="73"/>
        <v>4320</v>
      </c>
      <c r="I431" s="54">
        <f t="shared" si="73"/>
        <v>4320</v>
      </c>
      <c r="J431" s="236"/>
      <c r="K431" s="237"/>
      <c r="L431" s="237"/>
      <c r="M431" s="237"/>
      <c r="N431" s="237"/>
      <c r="O431" s="237"/>
      <c r="P431"/>
    </row>
    <row r="432" spans="1:16" hidden="1" x14ac:dyDescent="0.25">
      <c r="A432" s="313">
        <v>312</v>
      </c>
      <c r="B432" s="314"/>
      <c r="C432" s="315"/>
      <c r="D432" s="124" t="s">
        <v>76</v>
      </c>
      <c r="E432" s="206">
        <v>0</v>
      </c>
      <c r="F432" s="206">
        <v>0</v>
      </c>
      <c r="G432" s="45">
        <f t="shared" si="73"/>
        <v>4320</v>
      </c>
      <c r="H432" s="45">
        <f t="shared" si="73"/>
        <v>4320</v>
      </c>
      <c r="I432" s="45">
        <f t="shared" si="73"/>
        <v>4320</v>
      </c>
      <c r="J432" s="236"/>
      <c r="K432" s="237"/>
      <c r="L432" s="237"/>
      <c r="M432" s="237"/>
      <c r="N432" s="237"/>
      <c r="O432" s="237"/>
      <c r="P432"/>
    </row>
    <row r="433" spans="1:16" hidden="1" x14ac:dyDescent="0.25">
      <c r="A433" s="319">
        <v>3121</v>
      </c>
      <c r="B433" s="320"/>
      <c r="C433" s="321"/>
      <c r="D433" s="124" t="s">
        <v>76</v>
      </c>
      <c r="E433" s="206">
        <v>0</v>
      </c>
      <c r="F433" s="206">
        <v>0</v>
      </c>
      <c r="G433" s="45">
        <v>4320</v>
      </c>
      <c r="H433" s="45">
        <v>4320</v>
      </c>
      <c r="I433" s="45">
        <v>4320</v>
      </c>
      <c r="J433" s="236"/>
      <c r="K433" s="237"/>
      <c r="L433" s="237"/>
      <c r="M433" s="237"/>
      <c r="N433" s="237"/>
      <c r="O433" s="237"/>
      <c r="P433"/>
    </row>
    <row r="434" spans="1:16" ht="22.5" customHeight="1" thickBot="1" x14ac:dyDescent="0.3">
      <c r="A434" s="325" t="s">
        <v>302</v>
      </c>
      <c r="B434" s="326"/>
      <c r="C434" s="327"/>
      <c r="D434" s="27" t="s">
        <v>303</v>
      </c>
      <c r="E434" s="211">
        <v>0</v>
      </c>
      <c r="F434" s="212">
        <v>0</v>
      </c>
      <c r="G434" s="46">
        <f t="shared" ref="G434:I438" si="75">G435</f>
        <v>2000</v>
      </c>
      <c r="H434" s="46">
        <f t="shared" si="75"/>
        <v>2000</v>
      </c>
      <c r="I434" s="46">
        <f t="shared" si="75"/>
        <v>2000</v>
      </c>
      <c r="J434" s="236"/>
      <c r="K434" s="237"/>
      <c r="L434" s="237"/>
      <c r="M434" s="237"/>
      <c r="N434" s="237"/>
      <c r="O434" s="237"/>
      <c r="P434"/>
    </row>
    <row r="435" spans="1:16" ht="15.75" thickBot="1" x14ac:dyDescent="0.3">
      <c r="A435" s="328" t="s">
        <v>299</v>
      </c>
      <c r="B435" s="329"/>
      <c r="C435" s="330"/>
      <c r="D435" s="210" t="s">
        <v>300</v>
      </c>
      <c r="E435" s="211">
        <v>0</v>
      </c>
      <c r="F435" s="212">
        <v>0</v>
      </c>
      <c r="G435" s="215">
        <f t="shared" si="75"/>
        <v>2000</v>
      </c>
      <c r="H435" s="215">
        <f t="shared" si="75"/>
        <v>2000</v>
      </c>
      <c r="I435" s="218">
        <f t="shared" si="75"/>
        <v>2000</v>
      </c>
      <c r="J435" s="271">
        <v>960</v>
      </c>
      <c r="K435" s="272">
        <f>E435</f>
        <v>0</v>
      </c>
      <c r="L435" s="272">
        <f t="shared" ref="L435:O435" si="76">F435</f>
        <v>0</v>
      </c>
      <c r="M435" s="272">
        <f t="shared" si="76"/>
        <v>2000</v>
      </c>
      <c r="N435" s="272">
        <f t="shared" si="76"/>
        <v>2000</v>
      </c>
      <c r="O435" s="272">
        <f t="shared" si="76"/>
        <v>2000</v>
      </c>
      <c r="P435"/>
    </row>
    <row r="436" spans="1:16" ht="22.5" customHeight="1" x14ac:dyDescent="0.25">
      <c r="A436" s="313">
        <v>3</v>
      </c>
      <c r="B436" s="314"/>
      <c r="C436" s="315"/>
      <c r="D436" s="123" t="s">
        <v>18</v>
      </c>
      <c r="E436" s="63">
        <v>0</v>
      </c>
      <c r="F436" s="38">
        <v>0</v>
      </c>
      <c r="G436" s="45">
        <f t="shared" si="75"/>
        <v>2000</v>
      </c>
      <c r="H436" s="45">
        <f t="shared" si="75"/>
        <v>2000</v>
      </c>
      <c r="I436" s="45">
        <f t="shared" si="75"/>
        <v>2000</v>
      </c>
      <c r="J436" s="236"/>
      <c r="K436" s="237"/>
      <c r="L436" s="237"/>
      <c r="M436" s="237"/>
      <c r="N436" s="237"/>
      <c r="O436" s="237"/>
      <c r="P436"/>
    </row>
    <row r="437" spans="1:16" ht="21" customHeight="1" x14ac:dyDescent="0.25">
      <c r="A437" s="331">
        <v>32</v>
      </c>
      <c r="B437" s="332"/>
      <c r="C437" s="333"/>
      <c r="D437" s="26" t="s">
        <v>28</v>
      </c>
      <c r="E437" s="121">
        <v>0</v>
      </c>
      <c r="F437" s="58">
        <v>0</v>
      </c>
      <c r="G437" s="54">
        <f t="shared" si="75"/>
        <v>2000</v>
      </c>
      <c r="H437" s="54">
        <f t="shared" si="75"/>
        <v>2000</v>
      </c>
      <c r="I437" s="54">
        <f t="shared" si="75"/>
        <v>2000</v>
      </c>
      <c r="J437" s="236"/>
      <c r="K437" s="237"/>
      <c r="L437" s="237"/>
      <c r="M437" s="237"/>
      <c r="N437" s="237"/>
      <c r="O437" s="237"/>
      <c r="P437"/>
    </row>
    <row r="438" spans="1:16" ht="25.5" hidden="1" x14ac:dyDescent="0.25">
      <c r="A438" s="313">
        <v>324</v>
      </c>
      <c r="B438" s="314"/>
      <c r="C438" s="315"/>
      <c r="D438" s="124" t="s">
        <v>85</v>
      </c>
      <c r="E438" s="63">
        <v>0</v>
      </c>
      <c r="F438" s="38">
        <v>0</v>
      </c>
      <c r="G438" s="45">
        <f t="shared" si="75"/>
        <v>2000</v>
      </c>
      <c r="H438" s="45">
        <f t="shared" si="75"/>
        <v>2000</v>
      </c>
      <c r="I438" s="45">
        <f t="shared" si="75"/>
        <v>2000</v>
      </c>
      <c r="J438" s="236"/>
      <c r="K438" s="237"/>
      <c r="L438" s="237"/>
      <c r="M438" s="237"/>
      <c r="N438" s="237"/>
      <c r="O438" s="237"/>
      <c r="P438"/>
    </row>
    <row r="439" spans="1:16" ht="25.5" hidden="1" x14ac:dyDescent="0.25">
      <c r="A439" s="319">
        <v>3241</v>
      </c>
      <c r="B439" s="320"/>
      <c r="C439" s="321"/>
      <c r="D439" s="124" t="s">
        <v>85</v>
      </c>
      <c r="E439" s="63">
        <v>0</v>
      </c>
      <c r="F439" s="38">
        <v>0</v>
      </c>
      <c r="G439" s="45">
        <v>2000</v>
      </c>
      <c r="H439" s="45">
        <v>2000</v>
      </c>
      <c r="I439" s="45">
        <v>2000</v>
      </c>
      <c r="J439" s="236"/>
      <c r="K439" s="237"/>
      <c r="L439" s="237"/>
      <c r="M439" s="237"/>
      <c r="N439" s="237"/>
      <c r="O439" s="237"/>
      <c r="P439"/>
    </row>
    <row r="440" spans="1:16" ht="34.5" customHeight="1" x14ac:dyDescent="0.25">
      <c r="A440" s="325" t="s">
        <v>305</v>
      </c>
      <c r="B440" s="326"/>
      <c r="C440" s="327"/>
      <c r="D440" s="27" t="s">
        <v>303</v>
      </c>
      <c r="E440" s="119">
        <v>0</v>
      </c>
      <c r="F440" s="213">
        <v>0</v>
      </c>
      <c r="G440" s="46">
        <v>45000</v>
      </c>
      <c r="H440" s="46">
        <v>45000</v>
      </c>
      <c r="I440" s="46">
        <v>45000</v>
      </c>
      <c r="J440" s="236"/>
      <c r="K440" s="237"/>
      <c r="L440" s="237"/>
      <c r="M440" s="237"/>
      <c r="N440" s="237"/>
      <c r="O440" s="237"/>
      <c r="P440"/>
    </row>
    <row r="441" spans="1:16" ht="26.25" customHeight="1" x14ac:dyDescent="0.25">
      <c r="A441" s="310" t="s">
        <v>265</v>
      </c>
      <c r="B441" s="311"/>
      <c r="C441" s="312"/>
      <c r="D441" s="27" t="s">
        <v>266</v>
      </c>
      <c r="E441" s="119">
        <v>0</v>
      </c>
      <c r="F441" s="213">
        <v>0</v>
      </c>
      <c r="G441" s="46">
        <v>45000</v>
      </c>
      <c r="H441" s="46">
        <v>45000</v>
      </c>
      <c r="I441" s="46">
        <v>45000</v>
      </c>
      <c r="J441" s="264">
        <v>960</v>
      </c>
      <c r="K441" s="265">
        <f>E441</f>
        <v>0</v>
      </c>
      <c r="L441" s="265">
        <f t="shared" ref="L441:O441" si="77">F441</f>
        <v>0</v>
      </c>
      <c r="M441" s="265">
        <f t="shared" si="77"/>
        <v>45000</v>
      </c>
      <c r="N441" s="265">
        <f t="shared" si="77"/>
        <v>45000</v>
      </c>
      <c r="O441" s="265">
        <f t="shared" si="77"/>
        <v>45000</v>
      </c>
      <c r="P441"/>
    </row>
    <row r="442" spans="1:16" x14ac:dyDescent="0.25">
      <c r="A442" s="313">
        <v>3</v>
      </c>
      <c r="B442" s="314"/>
      <c r="C442" s="315"/>
      <c r="D442" s="124" t="s">
        <v>18</v>
      </c>
      <c r="E442" s="63">
        <v>0</v>
      </c>
      <c r="F442" s="38">
        <v>0</v>
      </c>
      <c r="G442" s="45">
        <v>45000</v>
      </c>
      <c r="H442" s="45">
        <v>45000</v>
      </c>
      <c r="I442" s="45">
        <v>45000</v>
      </c>
      <c r="J442" s="236"/>
      <c r="K442" s="237"/>
      <c r="L442" s="237"/>
      <c r="M442" s="237"/>
      <c r="N442" s="237"/>
      <c r="O442" s="237"/>
      <c r="P442"/>
    </row>
    <row r="443" spans="1:16" ht="42.75" customHeight="1" x14ac:dyDescent="0.25">
      <c r="A443" s="316">
        <v>37</v>
      </c>
      <c r="B443" s="317"/>
      <c r="C443" s="318"/>
      <c r="D443" s="26" t="s">
        <v>267</v>
      </c>
      <c r="E443" s="120">
        <v>0</v>
      </c>
      <c r="F443" s="53">
        <v>0</v>
      </c>
      <c r="G443" s="47">
        <v>45000</v>
      </c>
      <c r="H443" s="47">
        <v>45000</v>
      </c>
      <c r="I443" s="47">
        <v>45000</v>
      </c>
      <c r="J443" s="236"/>
      <c r="K443" s="237"/>
      <c r="L443" s="237"/>
      <c r="M443" s="237"/>
      <c r="N443" s="237"/>
      <c r="O443" s="237"/>
      <c r="P443"/>
    </row>
    <row r="444" spans="1:16" ht="25.5" hidden="1" x14ac:dyDescent="0.25">
      <c r="A444" s="313">
        <v>372</v>
      </c>
      <c r="B444" s="314"/>
      <c r="C444" s="315"/>
      <c r="D444" s="23" t="s">
        <v>166</v>
      </c>
      <c r="E444" s="63">
        <v>0</v>
      </c>
      <c r="F444" s="38">
        <v>0</v>
      </c>
      <c r="G444" s="45">
        <v>45000</v>
      </c>
      <c r="H444" s="45">
        <v>45000</v>
      </c>
      <c r="I444" s="45">
        <v>45000</v>
      </c>
      <c r="J444" s="236"/>
      <c r="K444" s="237"/>
      <c r="L444" s="237"/>
      <c r="M444" s="237"/>
      <c r="N444" s="237"/>
      <c r="O444" s="237"/>
      <c r="P444"/>
    </row>
    <row r="445" spans="1:16" ht="25.5" hidden="1" x14ac:dyDescent="0.25">
      <c r="A445" s="319">
        <v>3722</v>
      </c>
      <c r="B445" s="320"/>
      <c r="C445" s="321"/>
      <c r="D445" s="23" t="s">
        <v>165</v>
      </c>
      <c r="E445" s="63">
        <v>0</v>
      </c>
      <c r="F445" s="38">
        <v>0</v>
      </c>
      <c r="G445" s="45">
        <v>45000</v>
      </c>
      <c r="H445" s="45">
        <v>45000</v>
      </c>
      <c r="I445" s="45">
        <v>45000</v>
      </c>
      <c r="J445" s="236"/>
      <c r="K445" s="237"/>
      <c r="L445" s="237"/>
      <c r="M445" s="237"/>
      <c r="N445" s="237"/>
      <c r="O445" s="237"/>
      <c r="P445"/>
    </row>
    <row r="446" spans="1:16" ht="22.5" customHeight="1" x14ac:dyDescent="0.25">
      <c r="A446" s="325" t="s">
        <v>306</v>
      </c>
      <c r="B446" s="326"/>
      <c r="C446" s="327"/>
      <c r="D446" s="27" t="s">
        <v>307</v>
      </c>
      <c r="E446" s="119">
        <v>0</v>
      </c>
      <c r="F446" s="213">
        <f>F447</f>
        <v>45400</v>
      </c>
      <c r="G446" s="46">
        <v>0</v>
      </c>
      <c r="H446" s="46">
        <v>0</v>
      </c>
      <c r="I446" s="46">
        <v>0</v>
      </c>
      <c r="J446" s="236"/>
      <c r="K446" s="237"/>
      <c r="L446" s="237"/>
      <c r="M446" s="237"/>
      <c r="N446" s="237"/>
      <c r="O446" s="237"/>
      <c r="P446"/>
    </row>
    <row r="447" spans="1:16" ht="23.25" customHeight="1" x14ac:dyDescent="0.25">
      <c r="A447" s="310" t="s">
        <v>265</v>
      </c>
      <c r="B447" s="311"/>
      <c r="C447" s="312"/>
      <c r="D447" s="27" t="s">
        <v>266</v>
      </c>
      <c r="E447" s="119">
        <v>0</v>
      </c>
      <c r="F447" s="213">
        <f>F448</f>
        <v>45400</v>
      </c>
      <c r="G447" s="46">
        <v>0</v>
      </c>
      <c r="H447" s="46">
        <v>0</v>
      </c>
      <c r="I447" s="46">
        <v>0</v>
      </c>
      <c r="J447" s="264">
        <v>960</v>
      </c>
      <c r="K447" s="265">
        <f>E447</f>
        <v>0</v>
      </c>
      <c r="L447" s="265">
        <f t="shared" ref="L447:O447" si="78">F447</f>
        <v>45400</v>
      </c>
      <c r="M447" s="265">
        <f t="shared" si="78"/>
        <v>0</v>
      </c>
      <c r="N447" s="265">
        <f t="shared" si="78"/>
        <v>0</v>
      </c>
      <c r="O447" s="265">
        <f t="shared" si="78"/>
        <v>0</v>
      </c>
      <c r="P447"/>
    </row>
    <row r="448" spans="1:16" x14ac:dyDescent="0.25">
      <c r="A448" s="313">
        <v>3</v>
      </c>
      <c r="B448" s="314"/>
      <c r="C448" s="315"/>
      <c r="D448" s="124" t="s">
        <v>18</v>
      </c>
      <c r="E448" s="63">
        <v>0</v>
      </c>
      <c r="F448" s="38">
        <f>F449</f>
        <v>45400</v>
      </c>
      <c r="G448" s="45">
        <v>0</v>
      </c>
      <c r="H448" s="45">
        <v>0</v>
      </c>
      <c r="I448" s="45">
        <v>0</v>
      </c>
      <c r="J448" s="236"/>
      <c r="K448" s="237"/>
      <c r="L448" s="237"/>
      <c r="M448" s="237"/>
      <c r="N448" s="237"/>
      <c r="O448" s="237"/>
      <c r="P448"/>
    </row>
    <row r="449" spans="1:16" ht="38.25" x14ac:dyDescent="0.25">
      <c r="A449" s="316">
        <v>37</v>
      </c>
      <c r="B449" s="317"/>
      <c r="C449" s="318"/>
      <c r="D449" s="26" t="s">
        <v>267</v>
      </c>
      <c r="E449" s="121">
        <v>0</v>
      </c>
      <c r="F449" s="58">
        <f>F450</f>
        <v>45400</v>
      </c>
      <c r="G449" s="54">
        <v>0</v>
      </c>
      <c r="H449" s="54">
        <v>0</v>
      </c>
      <c r="I449" s="54">
        <v>0</v>
      </c>
      <c r="J449" s="236"/>
      <c r="K449" s="237"/>
      <c r="L449" s="237"/>
      <c r="M449" s="237"/>
      <c r="N449" s="237"/>
      <c r="O449" s="237"/>
      <c r="P449"/>
    </row>
    <row r="450" spans="1:16" ht="25.5" hidden="1" x14ac:dyDescent="0.25">
      <c r="A450" s="313">
        <v>372</v>
      </c>
      <c r="B450" s="314"/>
      <c r="C450" s="315"/>
      <c r="D450" s="23" t="s">
        <v>166</v>
      </c>
      <c r="E450" s="63">
        <v>0</v>
      </c>
      <c r="F450" s="38">
        <f>F451</f>
        <v>45400</v>
      </c>
      <c r="G450" s="45">
        <v>0</v>
      </c>
      <c r="H450" s="45">
        <v>0</v>
      </c>
      <c r="I450" s="45">
        <v>0</v>
      </c>
      <c r="J450" s="236"/>
      <c r="K450" s="237"/>
      <c r="L450" s="237"/>
      <c r="M450" s="237"/>
      <c r="N450" s="237"/>
      <c r="O450" s="237"/>
      <c r="P450"/>
    </row>
    <row r="451" spans="1:16" ht="25.5" hidden="1" x14ac:dyDescent="0.25">
      <c r="A451" s="319">
        <v>3722</v>
      </c>
      <c r="B451" s="320"/>
      <c r="C451" s="321"/>
      <c r="D451" s="23" t="s">
        <v>165</v>
      </c>
      <c r="E451" s="63">
        <v>0</v>
      </c>
      <c r="F451" s="38">
        <v>45400</v>
      </c>
      <c r="G451" s="45">
        <v>0</v>
      </c>
      <c r="H451" s="45">
        <v>0</v>
      </c>
      <c r="I451" s="45">
        <v>0</v>
      </c>
      <c r="J451" s="236"/>
      <c r="K451" s="237"/>
      <c r="L451" s="237"/>
      <c r="M451" s="237"/>
      <c r="N451" s="237"/>
      <c r="O451" s="237"/>
      <c r="P451"/>
    </row>
    <row r="452" spans="1:16" ht="28.5" customHeight="1" x14ac:dyDescent="0.25">
      <c r="A452" s="325" t="s">
        <v>261</v>
      </c>
      <c r="B452" s="326"/>
      <c r="C452" s="327"/>
      <c r="D452" s="27" t="s">
        <v>262</v>
      </c>
      <c r="E452" s="119">
        <v>0</v>
      </c>
      <c r="F452" s="119">
        <v>0</v>
      </c>
      <c r="G452" s="46">
        <f t="shared" ref="G452:I454" si="79">G453</f>
        <v>10000</v>
      </c>
      <c r="H452" s="46">
        <f t="shared" si="79"/>
        <v>10000</v>
      </c>
      <c r="I452" s="46">
        <f t="shared" si="79"/>
        <v>10000</v>
      </c>
      <c r="J452" s="236"/>
      <c r="K452" s="237"/>
      <c r="L452" s="237"/>
      <c r="M452" s="237"/>
      <c r="N452" s="237"/>
      <c r="O452" s="237"/>
      <c r="P452"/>
    </row>
    <row r="453" spans="1:16" ht="29.25" customHeight="1" x14ac:dyDescent="0.25">
      <c r="A453" s="325" t="s">
        <v>263</v>
      </c>
      <c r="B453" s="326"/>
      <c r="C453" s="327"/>
      <c r="D453" s="27" t="s">
        <v>264</v>
      </c>
      <c r="E453" s="119">
        <v>0</v>
      </c>
      <c r="F453" s="119">
        <v>0</v>
      </c>
      <c r="G453" s="46">
        <f t="shared" si="79"/>
        <v>10000</v>
      </c>
      <c r="H453" s="46">
        <f t="shared" si="79"/>
        <v>10000</v>
      </c>
      <c r="I453" s="46">
        <f t="shared" si="79"/>
        <v>10000</v>
      </c>
      <c r="J453" s="258">
        <v>980</v>
      </c>
      <c r="K453" s="222">
        <f>E453</f>
        <v>0</v>
      </c>
      <c r="L453" s="222">
        <f t="shared" ref="L453:O453" si="80">F453</f>
        <v>0</v>
      </c>
      <c r="M453" s="222">
        <f t="shared" si="80"/>
        <v>10000</v>
      </c>
      <c r="N453" s="222">
        <f t="shared" si="80"/>
        <v>10000</v>
      </c>
      <c r="O453" s="222">
        <f t="shared" si="80"/>
        <v>10000</v>
      </c>
      <c r="P453"/>
    </row>
    <row r="454" spans="1:16" ht="27.75" customHeight="1" x14ac:dyDescent="0.25">
      <c r="A454" s="319">
        <v>3</v>
      </c>
      <c r="B454" s="320"/>
      <c r="C454" s="321"/>
      <c r="D454" s="123" t="s">
        <v>18</v>
      </c>
      <c r="E454" s="63">
        <v>0</v>
      </c>
      <c r="F454" s="63">
        <v>0</v>
      </c>
      <c r="G454" s="45">
        <f t="shared" si="79"/>
        <v>10000</v>
      </c>
      <c r="H454" s="45">
        <f t="shared" si="79"/>
        <v>10000</v>
      </c>
      <c r="I454" s="45">
        <f t="shared" si="79"/>
        <v>10000</v>
      </c>
      <c r="J454" s="236"/>
      <c r="K454" s="237"/>
      <c r="L454" s="237"/>
      <c r="M454" s="237"/>
      <c r="N454" s="237"/>
      <c r="O454" s="237"/>
      <c r="P454"/>
    </row>
    <row r="455" spans="1:16" ht="26.25" customHeight="1" x14ac:dyDescent="0.25">
      <c r="A455" s="349">
        <v>32</v>
      </c>
      <c r="B455" s="350"/>
      <c r="C455" s="351"/>
      <c r="D455" s="26" t="s">
        <v>28</v>
      </c>
      <c r="E455" s="120">
        <v>0</v>
      </c>
      <c r="F455" s="120">
        <v>0</v>
      </c>
      <c r="G455" s="47">
        <f>G456+G459+G461</f>
        <v>10000</v>
      </c>
      <c r="H455" s="47">
        <f>H456+H459+H461</f>
        <v>10000</v>
      </c>
      <c r="I455" s="47">
        <f>I456+I459+I461</f>
        <v>10000</v>
      </c>
      <c r="J455" s="236"/>
      <c r="K455" s="237"/>
      <c r="L455" s="237"/>
      <c r="M455" s="237"/>
      <c r="N455" s="237"/>
      <c r="O455" s="237"/>
      <c r="P455"/>
    </row>
    <row r="456" spans="1:16" hidden="1" x14ac:dyDescent="0.25">
      <c r="A456" s="313">
        <v>321</v>
      </c>
      <c r="B456" s="314"/>
      <c r="C456" s="315"/>
      <c r="D456" s="124" t="s">
        <v>39</v>
      </c>
      <c r="E456" s="63">
        <v>0</v>
      </c>
      <c r="F456" s="63">
        <v>0</v>
      </c>
      <c r="G456" s="45">
        <f>G457+G458</f>
        <v>2000</v>
      </c>
      <c r="H456" s="45">
        <f>H457+H458</f>
        <v>2000</v>
      </c>
      <c r="I456" s="45">
        <f>I457+I458</f>
        <v>2000</v>
      </c>
      <c r="J456" s="236"/>
      <c r="K456" s="237"/>
      <c r="L456" s="237"/>
      <c r="M456" s="237"/>
      <c r="N456" s="237"/>
      <c r="O456" s="237"/>
      <c r="P456"/>
    </row>
    <row r="457" spans="1:16" hidden="1" x14ac:dyDescent="0.25">
      <c r="A457" s="319">
        <v>3211</v>
      </c>
      <c r="B457" s="320"/>
      <c r="C457" s="321"/>
      <c r="D457" s="124" t="s">
        <v>40</v>
      </c>
      <c r="E457" s="63">
        <v>0</v>
      </c>
      <c r="F457" s="63">
        <v>0</v>
      </c>
      <c r="G457" s="45">
        <v>1000</v>
      </c>
      <c r="H457" s="45">
        <v>1000</v>
      </c>
      <c r="I457" s="45">
        <v>1000</v>
      </c>
      <c r="J457" s="236"/>
      <c r="K457" s="237"/>
      <c r="L457" s="237"/>
      <c r="M457" s="237"/>
      <c r="N457" s="237"/>
      <c r="O457" s="237"/>
      <c r="P457"/>
    </row>
    <row r="458" spans="1:16" ht="24.75" hidden="1" customHeight="1" x14ac:dyDescent="0.25">
      <c r="A458" s="319">
        <v>3213</v>
      </c>
      <c r="B458" s="320"/>
      <c r="C458" s="321"/>
      <c r="D458" s="124" t="s">
        <v>42</v>
      </c>
      <c r="E458" s="63">
        <v>0</v>
      </c>
      <c r="F458" s="63">
        <v>0</v>
      </c>
      <c r="G458" s="45">
        <v>1000</v>
      </c>
      <c r="H458" s="45">
        <v>1000</v>
      </c>
      <c r="I458" s="45">
        <v>1000</v>
      </c>
      <c r="J458" s="236"/>
      <c r="K458" s="237"/>
      <c r="L458" s="237"/>
      <c r="M458" s="237"/>
      <c r="N458" s="237"/>
      <c r="O458" s="237"/>
      <c r="P458"/>
    </row>
    <row r="459" spans="1:16" hidden="1" x14ac:dyDescent="0.25">
      <c r="A459" s="313">
        <v>323</v>
      </c>
      <c r="B459" s="314"/>
      <c r="C459" s="315"/>
      <c r="D459" s="124" t="s">
        <v>49</v>
      </c>
      <c r="E459" s="63">
        <v>0</v>
      </c>
      <c r="F459" s="63">
        <v>0</v>
      </c>
      <c r="G459" s="45">
        <f>G460</f>
        <v>2000</v>
      </c>
      <c r="H459" s="45">
        <f>H460</f>
        <v>2000</v>
      </c>
      <c r="I459" s="45">
        <f>I460</f>
        <v>2000</v>
      </c>
      <c r="J459" s="236"/>
      <c r="K459" s="237"/>
      <c r="L459" s="237"/>
      <c r="M459" s="237"/>
      <c r="N459" s="237"/>
      <c r="O459" s="237"/>
      <c r="P459"/>
    </row>
    <row r="460" spans="1:16" hidden="1" x14ac:dyDescent="0.25">
      <c r="A460" s="319">
        <v>3237</v>
      </c>
      <c r="B460" s="320"/>
      <c r="C460" s="321"/>
      <c r="D460" s="124" t="s">
        <v>55</v>
      </c>
      <c r="E460" s="63">
        <v>0</v>
      </c>
      <c r="F460" s="63">
        <v>0</v>
      </c>
      <c r="G460" s="45">
        <v>2000</v>
      </c>
      <c r="H460" s="45">
        <v>2000</v>
      </c>
      <c r="I460" s="45">
        <v>2000</v>
      </c>
      <c r="J460" s="236"/>
      <c r="K460" s="237"/>
      <c r="L460" s="237"/>
      <c r="M460" s="237"/>
      <c r="N460" s="237"/>
      <c r="O460" s="237"/>
      <c r="P460"/>
    </row>
    <row r="461" spans="1:16" ht="25.5" hidden="1" x14ac:dyDescent="0.25">
      <c r="A461" s="313">
        <v>329</v>
      </c>
      <c r="B461" s="314"/>
      <c r="C461" s="315"/>
      <c r="D461" s="124" t="s">
        <v>58</v>
      </c>
      <c r="E461" s="63">
        <v>0</v>
      </c>
      <c r="F461" s="63">
        <v>0</v>
      </c>
      <c r="G461" s="45">
        <f>G462+G463</f>
        <v>6000</v>
      </c>
      <c r="H461" s="45">
        <f>H462+H463</f>
        <v>6000</v>
      </c>
      <c r="I461" s="45">
        <f>I462+I463</f>
        <v>6000</v>
      </c>
      <c r="J461" s="236"/>
      <c r="K461" s="237"/>
      <c r="L461" s="237"/>
      <c r="M461" s="237"/>
      <c r="N461" s="237"/>
      <c r="O461" s="237"/>
      <c r="P461"/>
    </row>
    <row r="462" spans="1:16" hidden="1" x14ac:dyDescent="0.25">
      <c r="A462" s="319">
        <v>3293</v>
      </c>
      <c r="B462" s="320"/>
      <c r="C462" s="321"/>
      <c r="D462" s="124" t="s">
        <v>60</v>
      </c>
      <c r="E462" s="63">
        <v>0</v>
      </c>
      <c r="F462" s="63">
        <v>0</v>
      </c>
      <c r="G462" s="45">
        <v>2000</v>
      </c>
      <c r="H462" s="45">
        <v>2000</v>
      </c>
      <c r="I462" s="45">
        <v>2000</v>
      </c>
      <c r="J462" s="236"/>
      <c r="K462" s="237"/>
      <c r="L462" s="237"/>
      <c r="M462" s="237"/>
      <c r="N462" s="237"/>
      <c r="O462" s="237"/>
      <c r="P462"/>
    </row>
    <row r="463" spans="1:16" ht="25.5" hidden="1" x14ac:dyDescent="0.25">
      <c r="A463" s="319">
        <v>3299</v>
      </c>
      <c r="B463" s="320"/>
      <c r="C463" s="321"/>
      <c r="D463" s="124" t="s">
        <v>135</v>
      </c>
      <c r="E463" s="63">
        <v>0</v>
      </c>
      <c r="F463" s="63">
        <v>0</v>
      </c>
      <c r="G463" s="45">
        <v>4000</v>
      </c>
      <c r="H463" s="45">
        <v>4000</v>
      </c>
      <c r="I463" s="45">
        <v>4000</v>
      </c>
      <c r="J463" s="236"/>
      <c r="K463" s="237"/>
      <c r="L463" s="237"/>
      <c r="M463" s="237"/>
      <c r="N463" s="237"/>
      <c r="O463" s="237"/>
      <c r="P463"/>
    </row>
    <row r="464" spans="1:16" ht="70.150000000000006" customHeight="1" x14ac:dyDescent="0.25">
      <c r="A464" s="346" t="s">
        <v>240</v>
      </c>
      <c r="B464" s="347"/>
      <c r="C464" s="348"/>
      <c r="D464" s="43" t="s">
        <v>241</v>
      </c>
      <c r="E464" s="118">
        <f>E465</f>
        <v>1003.78</v>
      </c>
      <c r="F464" s="52">
        <v>4000</v>
      </c>
      <c r="G464" s="52">
        <f t="shared" ref="G464:I468" si="81">G465</f>
        <v>1000</v>
      </c>
      <c r="H464" s="52">
        <f t="shared" si="81"/>
        <v>1000</v>
      </c>
      <c r="I464" s="52">
        <f t="shared" si="81"/>
        <v>1000</v>
      </c>
      <c r="J464" s="236"/>
      <c r="K464" s="237"/>
      <c r="L464" s="237"/>
      <c r="M464" s="237"/>
      <c r="N464" s="237"/>
      <c r="O464" s="237"/>
      <c r="P464"/>
    </row>
    <row r="465" spans="1:16" ht="27.6" customHeight="1" x14ac:dyDescent="0.25">
      <c r="A465" s="325" t="s">
        <v>92</v>
      </c>
      <c r="B465" s="326"/>
      <c r="C465" s="327"/>
      <c r="D465" s="27" t="s">
        <v>107</v>
      </c>
      <c r="E465" s="119">
        <f>E466</f>
        <v>1003.78</v>
      </c>
      <c r="F465" s="46">
        <v>4000</v>
      </c>
      <c r="G465" s="46">
        <f t="shared" si="81"/>
        <v>1000</v>
      </c>
      <c r="H465" s="46">
        <f t="shared" si="81"/>
        <v>1000</v>
      </c>
      <c r="I465" s="46">
        <f t="shared" si="81"/>
        <v>1000</v>
      </c>
      <c r="J465" s="24"/>
      <c r="K465" s="40"/>
      <c r="L465" s="40"/>
      <c r="M465" s="40"/>
      <c r="N465" s="40"/>
      <c r="O465" s="40"/>
      <c r="P465"/>
    </row>
    <row r="466" spans="1:16" ht="27.6" customHeight="1" x14ac:dyDescent="0.25">
      <c r="A466" s="322">
        <v>3</v>
      </c>
      <c r="B466" s="323"/>
      <c r="C466" s="324"/>
      <c r="D466" s="43" t="s">
        <v>18</v>
      </c>
      <c r="E466" s="63">
        <f>E467</f>
        <v>1003.78</v>
      </c>
      <c r="F466" s="52">
        <v>4000</v>
      </c>
      <c r="G466" s="52">
        <f t="shared" si="81"/>
        <v>1000</v>
      </c>
      <c r="H466" s="52">
        <f t="shared" si="81"/>
        <v>1000</v>
      </c>
      <c r="I466" s="52">
        <f t="shared" si="81"/>
        <v>1000</v>
      </c>
      <c r="J466" s="236"/>
      <c r="K466" s="237"/>
      <c r="L466" s="237"/>
      <c r="M466" s="237"/>
      <c r="N466" s="237"/>
      <c r="O466" s="237"/>
      <c r="P466"/>
    </row>
    <row r="467" spans="1:16" ht="27.6" customHeight="1" x14ac:dyDescent="0.25">
      <c r="A467" s="316">
        <v>38</v>
      </c>
      <c r="B467" s="317"/>
      <c r="C467" s="318"/>
      <c r="D467" s="26" t="s">
        <v>168</v>
      </c>
      <c r="E467" s="121">
        <f>E468</f>
        <v>1003.78</v>
      </c>
      <c r="F467" s="47">
        <v>4000</v>
      </c>
      <c r="G467" s="47">
        <f t="shared" si="81"/>
        <v>1000</v>
      </c>
      <c r="H467" s="47">
        <f t="shared" si="81"/>
        <v>1000</v>
      </c>
      <c r="I467" s="47">
        <f t="shared" si="81"/>
        <v>1000</v>
      </c>
      <c r="J467" s="221">
        <v>980</v>
      </c>
      <c r="K467" s="222">
        <f>E467</f>
        <v>1003.78</v>
      </c>
      <c r="L467" s="222">
        <f t="shared" ref="L467:O467" si="82">F467</f>
        <v>4000</v>
      </c>
      <c r="M467" s="222">
        <f t="shared" si="82"/>
        <v>1000</v>
      </c>
      <c r="N467" s="222">
        <f t="shared" si="82"/>
        <v>1000</v>
      </c>
      <c r="O467" s="222">
        <f t="shared" si="82"/>
        <v>1000</v>
      </c>
      <c r="P467"/>
    </row>
    <row r="468" spans="1:16" ht="27.6" hidden="1" customHeight="1" x14ac:dyDescent="0.25">
      <c r="A468" s="313">
        <v>381</v>
      </c>
      <c r="B468" s="314"/>
      <c r="C468" s="315"/>
      <c r="D468" s="44" t="s">
        <v>125</v>
      </c>
      <c r="E468" s="63">
        <f>E469</f>
        <v>1003.78</v>
      </c>
      <c r="F468" s="45">
        <v>4000</v>
      </c>
      <c r="G468" s="45">
        <f t="shared" si="81"/>
        <v>1000</v>
      </c>
      <c r="H468" s="45">
        <f t="shared" si="81"/>
        <v>1000</v>
      </c>
      <c r="I468" s="45">
        <f t="shared" si="81"/>
        <v>1000</v>
      </c>
      <c r="J468" s="236"/>
      <c r="K468" s="237"/>
      <c r="L468" s="237"/>
      <c r="M468" s="237"/>
      <c r="N468" s="237"/>
      <c r="O468" s="237"/>
      <c r="P468"/>
    </row>
    <row r="469" spans="1:16" ht="27.6" hidden="1" customHeight="1" x14ac:dyDescent="0.25">
      <c r="A469" s="319">
        <v>3812</v>
      </c>
      <c r="B469" s="320"/>
      <c r="C469" s="321"/>
      <c r="D469" s="44" t="s">
        <v>173</v>
      </c>
      <c r="E469" s="63">
        <v>1003.78</v>
      </c>
      <c r="F469" s="45">
        <v>4000</v>
      </c>
      <c r="G469" s="45">
        <v>1000</v>
      </c>
      <c r="H469" s="45">
        <v>1000</v>
      </c>
      <c r="I469" s="45">
        <v>1000</v>
      </c>
      <c r="J469" s="236"/>
      <c r="K469" s="237"/>
      <c r="L469" s="237"/>
      <c r="M469" s="237"/>
      <c r="N469" s="237"/>
      <c r="O469" s="237"/>
      <c r="P469"/>
    </row>
    <row r="470" spans="1:16" ht="48.75" customHeight="1" x14ac:dyDescent="0.25">
      <c r="A470" s="346" t="s">
        <v>113</v>
      </c>
      <c r="B470" s="347"/>
      <c r="C470" s="348"/>
      <c r="D470" s="16" t="s">
        <v>114</v>
      </c>
      <c r="E470" s="118">
        <f>E471</f>
        <v>8547.25</v>
      </c>
      <c r="F470" s="52">
        <v>0</v>
      </c>
      <c r="G470" s="52">
        <v>0</v>
      </c>
      <c r="H470" s="52">
        <v>0</v>
      </c>
      <c r="I470" s="52">
        <v>0</v>
      </c>
      <c r="J470" s="236"/>
      <c r="K470" s="237"/>
      <c r="L470" s="237"/>
      <c r="M470" s="237"/>
      <c r="N470" s="237"/>
      <c r="O470" s="237"/>
      <c r="P470"/>
    </row>
    <row r="471" spans="1:16" ht="36" customHeight="1" x14ac:dyDescent="0.25">
      <c r="A471" s="325" t="s">
        <v>115</v>
      </c>
      <c r="B471" s="326"/>
      <c r="C471" s="327"/>
      <c r="D471" s="27" t="s">
        <v>116</v>
      </c>
      <c r="E471" s="119">
        <f>E472+E486</f>
        <v>8547.25</v>
      </c>
      <c r="F471" s="46">
        <v>0</v>
      </c>
      <c r="G471" s="46">
        <v>0</v>
      </c>
      <c r="H471" s="46">
        <v>0</v>
      </c>
      <c r="I471" s="46">
        <v>0</v>
      </c>
      <c r="J471" s="223">
        <v>922</v>
      </c>
      <c r="K471" s="224">
        <f>E471</f>
        <v>8547.25</v>
      </c>
      <c r="L471" s="224">
        <f t="shared" ref="L471:O471" si="83">F471</f>
        <v>0</v>
      </c>
      <c r="M471" s="224">
        <f t="shared" si="83"/>
        <v>0</v>
      </c>
      <c r="N471" s="224">
        <f t="shared" si="83"/>
        <v>0</v>
      </c>
      <c r="O471" s="224">
        <f t="shared" si="83"/>
        <v>0</v>
      </c>
      <c r="P471"/>
    </row>
    <row r="472" spans="1:16" ht="18.75" customHeight="1" x14ac:dyDescent="0.25">
      <c r="A472" s="322">
        <v>3</v>
      </c>
      <c r="B472" s="323"/>
      <c r="C472" s="324"/>
      <c r="D472" s="16" t="s">
        <v>18</v>
      </c>
      <c r="E472" s="63">
        <f>E476</f>
        <v>875</v>
      </c>
      <c r="F472" s="45">
        <v>0</v>
      </c>
      <c r="G472" s="45">
        <v>0</v>
      </c>
      <c r="H472" s="45">
        <v>0</v>
      </c>
      <c r="I472" s="45">
        <v>0</v>
      </c>
      <c r="J472" s="236"/>
      <c r="K472" s="237"/>
      <c r="L472" s="237"/>
      <c r="M472" s="237"/>
      <c r="N472" s="237"/>
      <c r="O472" s="237"/>
      <c r="P472"/>
    </row>
    <row r="473" spans="1:16" ht="27" customHeight="1" x14ac:dyDescent="0.25">
      <c r="A473" s="316">
        <v>31</v>
      </c>
      <c r="B473" s="317"/>
      <c r="C473" s="318"/>
      <c r="D473" s="26" t="s">
        <v>19</v>
      </c>
      <c r="E473" s="120">
        <v>0</v>
      </c>
      <c r="F473" s="47">
        <v>0</v>
      </c>
      <c r="G473" s="47">
        <v>0</v>
      </c>
      <c r="H473" s="47">
        <v>0</v>
      </c>
      <c r="I473" s="47">
        <v>0</v>
      </c>
      <c r="J473" s="236"/>
      <c r="K473" s="237"/>
      <c r="L473" s="237"/>
      <c r="M473" s="237"/>
      <c r="N473" s="237"/>
      <c r="O473" s="237"/>
      <c r="P473"/>
    </row>
    <row r="474" spans="1:16" hidden="1" x14ac:dyDescent="0.25">
      <c r="A474" s="313">
        <v>312</v>
      </c>
      <c r="B474" s="314"/>
      <c r="C474" s="315"/>
      <c r="D474" s="15" t="s">
        <v>76</v>
      </c>
      <c r="E474" s="63">
        <v>0</v>
      </c>
      <c r="F474" s="45">
        <v>0</v>
      </c>
      <c r="G474" s="45">
        <v>0</v>
      </c>
      <c r="H474" s="45">
        <v>0</v>
      </c>
      <c r="I474" s="45">
        <v>0</v>
      </c>
      <c r="J474" s="236"/>
      <c r="K474" s="237"/>
      <c r="L474" s="237"/>
      <c r="M474" s="237"/>
      <c r="N474" s="237"/>
      <c r="O474" s="237"/>
      <c r="P474"/>
    </row>
    <row r="475" spans="1:16" hidden="1" x14ac:dyDescent="0.25">
      <c r="A475" s="319">
        <v>3121</v>
      </c>
      <c r="B475" s="320"/>
      <c r="C475" s="321"/>
      <c r="D475" s="15" t="s">
        <v>76</v>
      </c>
      <c r="E475" s="63">
        <v>0</v>
      </c>
      <c r="F475" s="45">
        <v>0</v>
      </c>
      <c r="G475" s="45">
        <v>0</v>
      </c>
      <c r="H475" s="45">
        <v>0</v>
      </c>
      <c r="I475" s="45">
        <v>0</v>
      </c>
      <c r="J475" s="248"/>
      <c r="K475" s="249"/>
      <c r="L475" s="250"/>
      <c r="M475" s="250"/>
      <c r="N475" s="250"/>
      <c r="O475" s="250"/>
      <c r="P475"/>
    </row>
    <row r="476" spans="1:16" ht="24.75" customHeight="1" x14ac:dyDescent="0.25">
      <c r="A476" s="316">
        <v>32</v>
      </c>
      <c r="B476" s="317"/>
      <c r="C476" s="318"/>
      <c r="D476" s="26" t="s">
        <v>28</v>
      </c>
      <c r="E476" s="120">
        <f>E482</f>
        <v>875</v>
      </c>
      <c r="F476" s="47">
        <v>0</v>
      </c>
      <c r="G476" s="47">
        <v>0</v>
      </c>
      <c r="H476" s="47">
        <v>0</v>
      </c>
      <c r="I476" s="47">
        <v>0</v>
      </c>
      <c r="J476" s="236"/>
      <c r="K476" s="237"/>
      <c r="L476" s="237"/>
      <c r="M476" s="237"/>
      <c r="N476" s="237"/>
      <c r="O476" s="237"/>
      <c r="P476"/>
    </row>
    <row r="477" spans="1:16" hidden="1" x14ac:dyDescent="0.25">
      <c r="A477" s="313">
        <v>321</v>
      </c>
      <c r="B477" s="314"/>
      <c r="C477" s="315"/>
      <c r="D477" s="15" t="s">
        <v>130</v>
      </c>
      <c r="E477" s="63">
        <v>0</v>
      </c>
      <c r="F477" s="45">
        <v>0</v>
      </c>
      <c r="G477" s="45">
        <v>0</v>
      </c>
      <c r="H477" s="45">
        <v>0</v>
      </c>
      <c r="I477" s="45">
        <v>0</v>
      </c>
      <c r="J477" s="236"/>
      <c r="K477" s="237"/>
      <c r="L477" s="237"/>
      <c r="M477" s="237"/>
      <c r="N477" s="237"/>
      <c r="O477" s="237"/>
      <c r="P477"/>
    </row>
    <row r="478" spans="1:16" hidden="1" x14ac:dyDescent="0.25">
      <c r="A478" s="319">
        <v>3211</v>
      </c>
      <c r="B478" s="320"/>
      <c r="C478" s="321"/>
      <c r="D478" s="15" t="s">
        <v>40</v>
      </c>
      <c r="E478" s="63">
        <v>0</v>
      </c>
      <c r="F478" s="45">
        <v>0</v>
      </c>
      <c r="G478" s="45">
        <v>0</v>
      </c>
      <c r="H478" s="45">
        <v>0</v>
      </c>
      <c r="I478" s="45">
        <v>0</v>
      </c>
      <c r="J478" s="236"/>
      <c r="K478" s="237"/>
      <c r="L478" s="237"/>
      <c r="M478" s="237"/>
      <c r="N478" s="237"/>
      <c r="O478" s="237"/>
      <c r="P478"/>
    </row>
    <row r="479" spans="1:16" ht="25.5" hidden="1" x14ac:dyDescent="0.25">
      <c r="A479" s="319">
        <v>3214</v>
      </c>
      <c r="B479" s="320"/>
      <c r="C479" s="321"/>
      <c r="D479" s="55" t="s">
        <v>43</v>
      </c>
      <c r="E479" s="63">
        <v>0</v>
      </c>
      <c r="F479" s="45">
        <v>0</v>
      </c>
      <c r="G479" s="45">
        <v>0</v>
      </c>
      <c r="H479" s="45">
        <v>0</v>
      </c>
      <c r="I479" s="45">
        <v>0</v>
      </c>
      <c r="J479" s="236"/>
      <c r="K479" s="237"/>
      <c r="L479" s="237"/>
      <c r="M479" s="237"/>
      <c r="N479" s="237"/>
      <c r="O479" s="237"/>
      <c r="P479"/>
    </row>
    <row r="480" spans="1:16" hidden="1" x14ac:dyDescent="0.25">
      <c r="A480" s="313">
        <v>322</v>
      </c>
      <c r="B480" s="314"/>
      <c r="C480" s="315"/>
      <c r="D480" s="55" t="s">
        <v>44</v>
      </c>
      <c r="E480" s="63">
        <v>0</v>
      </c>
      <c r="F480" s="45">
        <v>0</v>
      </c>
      <c r="G480" s="45">
        <v>0</v>
      </c>
      <c r="H480" s="45">
        <v>0</v>
      </c>
      <c r="I480" s="45">
        <v>0</v>
      </c>
      <c r="J480" s="236"/>
      <c r="K480" s="237"/>
      <c r="L480" s="237"/>
      <c r="M480" s="237"/>
      <c r="N480" s="237"/>
      <c r="O480" s="237"/>
      <c r="P480"/>
    </row>
    <row r="481" spans="1:16" ht="25.5" hidden="1" x14ac:dyDescent="0.25">
      <c r="A481" s="319">
        <v>3224</v>
      </c>
      <c r="B481" s="320"/>
      <c r="C481" s="321"/>
      <c r="D481" s="55" t="s">
        <v>68</v>
      </c>
      <c r="E481" s="63">
        <v>0</v>
      </c>
      <c r="F481" s="45">
        <v>0</v>
      </c>
      <c r="G481" s="45">
        <v>0</v>
      </c>
      <c r="H481" s="45">
        <v>0</v>
      </c>
      <c r="I481" s="45">
        <v>0</v>
      </c>
      <c r="J481" s="236"/>
      <c r="K481" s="237"/>
      <c r="L481" s="237"/>
      <c r="M481" s="237"/>
      <c r="N481" s="237"/>
      <c r="O481" s="237"/>
      <c r="P481"/>
    </row>
    <row r="482" spans="1:16" hidden="1" x14ac:dyDescent="0.25">
      <c r="A482" s="313">
        <v>323</v>
      </c>
      <c r="B482" s="314"/>
      <c r="C482" s="315"/>
      <c r="D482" s="23" t="s">
        <v>69</v>
      </c>
      <c r="E482" s="63">
        <f>E483</f>
        <v>875</v>
      </c>
      <c r="F482" s="45">
        <v>0</v>
      </c>
      <c r="G482" s="45">
        <v>0</v>
      </c>
      <c r="H482" s="45">
        <v>0</v>
      </c>
      <c r="I482" s="45">
        <v>0</v>
      </c>
      <c r="J482" s="236"/>
      <c r="K482" s="237"/>
      <c r="L482" s="237"/>
      <c r="M482" s="237"/>
      <c r="N482" s="237"/>
      <c r="O482" s="237"/>
      <c r="P482"/>
    </row>
    <row r="483" spans="1:16" ht="25.5" hidden="1" x14ac:dyDescent="0.25">
      <c r="A483" s="319">
        <v>3232</v>
      </c>
      <c r="B483" s="320"/>
      <c r="C483" s="321"/>
      <c r="D483" s="23" t="s">
        <v>70</v>
      </c>
      <c r="E483" s="63">
        <v>875</v>
      </c>
      <c r="F483" s="45">
        <v>0</v>
      </c>
      <c r="G483" s="45">
        <v>0</v>
      </c>
      <c r="H483" s="45">
        <v>0</v>
      </c>
      <c r="I483" s="45">
        <v>0</v>
      </c>
      <c r="J483" s="236"/>
      <c r="K483" s="237"/>
      <c r="L483" s="237"/>
      <c r="M483" s="237"/>
      <c r="N483" s="237"/>
      <c r="O483" s="237"/>
      <c r="P483"/>
    </row>
    <row r="484" spans="1:16" ht="25.5" hidden="1" x14ac:dyDescent="0.25">
      <c r="A484" s="313">
        <v>329</v>
      </c>
      <c r="B484" s="314"/>
      <c r="C484" s="315"/>
      <c r="D484" s="55" t="s">
        <v>58</v>
      </c>
      <c r="E484" s="63">
        <v>0</v>
      </c>
      <c r="F484" s="45">
        <v>0</v>
      </c>
      <c r="G484" s="45">
        <v>0</v>
      </c>
      <c r="H484" s="45">
        <v>0</v>
      </c>
      <c r="I484" s="45">
        <v>0</v>
      </c>
      <c r="J484" s="251"/>
      <c r="K484" s="253"/>
      <c r="L484" s="253"/>
      <c r="M484" s="253"/>
      <c r="N484" s="253"/>
      <c r="O484" s="253"/>
      <c r="P484"/>
    </row>
    <row r="485" spans="1:16" hidden="1" x14ac:dyDescent="0.25">
      <c r="A485" s="319">
        <v>3293</v>
      </c>
      <c r="B485" s="320"/>
      <c r="C485" s="321"/>
      <c r="D485" s="55" t="s">
        <v>60</v>
      </c>
      <c r="E485" s="63">
        <v>0</v>
      </c>
      <c r="F485" s="45">
        <v>0</v>
      </c>
      <c r="G485" s="45">
        <v>0</v>
      </c>
      <c r="H485" s="45">
        <v>0</v>
      </c>
      <c r="I485" s="45">
        <v>0</v>
      </c>
      <c r="J485" s="251"/>
      <c r="K485" s="253"/>
      <c r="L485" s="253"/>
      <c r="M485" s="253"/>
      <c r="N485" s="253"/>
      <c r="O485" s="253"/>
      <c r="P485"/>
    </row>
    <row r="486" spans="1:16" ht="32.25" customHeight="1" x14ac:dyDescent="0.25">
      <c r="A486" s="313">
        <v>4</v>
      </c>
      <c r="B486" s="314"/>
      <c r="C486" s="315"/>
      <c r="D486" s="15" t="s">
        <v>20</v>
      </c>
      <c r="E486" s="63">
        <f>E487</f>
        <v>7672.25</v>
      </c>
      <c r="F486" s="45">
        <v>0</v>
      </c>
      <c r="G486" s="45">
        <v>0</v>
      </c>
      <c r="H486" s="45">
        <v>0</v>
      </c>
      <c r="I486" s="45">
        <v>0</v>
      </c>
      <c r="J486" s="24"/>
      <c r="K486" s="40"/>
      <c r="L486" s="40"/>
      <c r="M486" s="40"/>
      <c r="N486" s="40"/>
      <c r="O486" s="40"/>
      <c r="P486"/>
    </row>
    <row r="487" spans="1:16" ht="38.25" x14ac:dyDescent="0.25">
      <c r="A487" s="316">
        <v>42</v>
      </c>
      <c r="B487" s="317"/>
      <c r="C487" s="318"/>
      <c r="D487" s="26" t="s">
        <v>133</v>
      </c>
      <c r="E487" s="120">
        <f>E491</f>
        <v>7672.25</v>
      </c>
      <c r="F487" s="54">
        <v>0</v>
      </c>
      <c r="G487" s="54">
        <v>0</v>
      </c>
      <c r="H487" s="54">
        <v>0</v>
      </c>
      <c r="I487" s="54">
        <v>0</v>
      </c>
      <c r="J487" s="24"/>
      <c r="K487" s="40"/>
      <c r="L487" s="40"/>
      <c r="M487" s="40"/>
      <c r="N487" s="40"/>
      <c r="O487" s="40"/>
      <c r="P487"/>
    </row>
    <row r="488" spans="1:16" hidden="1" x14ac:dyDescent="0.25">
      <c r="A488" s="313">
        <v>421</v>
      </c>
      <c r="B488" s="314"/>
      <c r="C488" s="315"/>
      <c r="D488" s="15" t="s">
        <v>138</v>
      </c>
      <c r="E488" s="63">
        <v>0</v>
      </c>
      <c r="F488" s="45">
        <v>0</v>
      </c>
      <c r="G488" s="45">
        <v>0</v>
      </c>
      <c r="H488" s="45">
        <v>0</v>
      </c>
      <c r="I488" s="45">
        <v>0</v>
      </c>
      <c r="J488" s="236"/>
      <c r="K488" s="237"/>
      <c r="L488" s="237"/>
      <c r="M488" s="237"/>
      <c r="N488" s="237"/>
      <c r="O488" s="237"/>
      <c r="P488"/>
    </row>
    <row r="489" spans="1:16" ht="15.75" hidden="1" customHeight="1" x14ac:dyDescent="0.25">
      <c r="A489" s="319">
        <v>4212</v>
      </c>
      <c r="B489" s="320"/>
      <c r="C489" s="321"/>
      <c r="D489" s="15" t="s">
        <v>127</v>
      </c>
      <c r="E489" s="63">
        <v>0</v>
      </c>
      <c r="F489" s="45">
        <v>0</v>
      </c>
      <c r="G489" s="45">
        <v>0</v>
      </c>
      <c r="H489" s="45">
        <v>0</v>
      </c>
      <c r="I489" s="45">
        <v>0</v>
      </c>
      <c r="J489" s="236"/>
      <c r="K489" s="237"/>
      <c r="L489" s="237"/>
      <c r="M489" s="237"/>
      <c r="N489" s="237"/>
      <c r="O489" s="237"/>
      <c r="P489"/>
    </row>
    <row r="490" spans="1:16" hidden="1" x14ac:dyDescent="0.25">
      <c r="A490" s="319">
        <v>4214</v>
      </c>
      <c r="B490" s="320"/>
      <c r="C490" s="321"/>
      <c r="D490" s="124" t="s">
        <v>230</v>
      </c>
      <c r="E490" s="63">
        <v>0</v>
      </c>
      <c r="F490" s="45">
        <v>0</v>
      </c>
      <c r="G490" s="45">
        <v>0</v>
      </c>
      <c r="H490" s="45">
        <v>0</v>
      </c>
      <c r="I490" s="45">
        <v>0</v>
      </c>
      <c r="J490" s="236"/>
      <c r="K490" s="237"/>
      <c r="L490" s="237"/>
      <c r="M490" s="237"/>
      <c r="N490" s="237"/>
      <c r="O490" s="237"/>
      <c r="P490"/>
    </row>
    <row r="491" spans="1:16" hidden="1" x14ac:dyDescent="0.25">
      <c r="A491" s="313">
        <v>422</v>
      </c>
      <c r="B491" s="314"/>
      <c r="C491" s="315"/>
      <c r="D491" s="23" t="s">
        <v>136</v>
      </c>
      <c r="E491" s="63">
        <f>E492</f>
        <v>7672.25</v>
      </c>
      <c r="F491" s="38">
        <v>0</v>
      </c>
      <c r="G491" s="38">
        <v>0</v>
      </c>
      <c r="H491" s="38">
        <v>0</v>
      </c>
      <c r="I491" s="38">
        <v>0</v>
      </c>
      <c r="J491" s="236"/>
      <c r="K491" s="237"/>
      <c r="L491" s="237"/>
      <c r="M491" s="237"/>
      <c r="N491" s="237"/>
      <c r="O491" s="237"/>
      <c r="P491"/>
    </row>
    <row r="492" spans="1:16" hidden="1" x14ac:dyDescent="0.25">
      <c r="A492" s="319">
        <v>4223</v>
      </c>
      <c r="B492" s="320"/>
      <c r="C492" s="321"/>
      <c r="D492" s="23" t="s">
        <v>103</v>
      </c>
      <c r="E492" s="63">
        <v>7672.25</v>
      </c>
      <c r="F492" s="38">
        <v>0</v>
      </c>
      <c r="G492" s="38">
        <v>0</v>
      </c>
      <c r="H492" s="38">
        <v>0</v>
      </c>
      <c r="I492" s="38">
        <v>0</v>
      </c>
      <c r="J492" s="236"/>
      <c r="K492" s="237"/>
      <c r="L492" s="237"/>
      <c r="M492" s="237"/>
      <c r="N492" s="237"/>
      <c r="O492" s="237"/>
      <c r="P492"/>
    </row>
    <row r="493" spans="1:16" ht="36" customHeight="1" x14ac:dyDescent="0.25">
      <c r="A493" s="346" t="s">
        <v>71</v>
      </c>
      <c r="B493" s="347"/>
      <c r="C493" s="348"/>
      <c r="D493" s="208" t="s">
        <v>72</v>
      </c>
      <c r="E493" s="118">
        <v>0</v>
      </c>
      <c r="F493" s="118">
        <v>0</v>
      </c>
      <c r="G493" s="51">
        <f t="shared" ref="G493:I497" si="84">G494</f>
        <v>490</v>
      </c>
      <c r="H493" s="51">
        <f t="shared" si="84"/>
        <v>490</v>
      </c>
      <c r="I493" s="51">
        <f t="shared" si="84"/>
        <v>490</v>
      </c>
      <c r="J493" s="273">
        <v>970</v>
      </c>
      <c r="K493" s="260">
        <f>E493</f>
        <v>0</v>
      </c>
      <c r="L493" s="260">
        <f t="shared" ref="L493:O493" si="85">F493</f>
        <v>0</v>
      </c>
      <c r="M493" s="260">
        <f t="shared" si="85"/>
        <v>490</v>
      </c>
      <c r="N493" s="260">
        <f t="shared" si="85"/>
        <v>490</v>
      </c>
      <c r="O493" s="260">
        <f t="shared" si="85"/>
        <v>490</v>
      </c>
      <c r="P493"/>
    </row>
    <row r="494" spans="1:16" ht="33.75" customHeight="1" x14ac:dyDescent="0.25">
      <c r="A494" s="328" t="s">
        <v>92</v>
      </c>
      <c r="B494" s="329"/>
      <c r="C494" s="330"/>
      <c r="D494" s="210" t="s">
        <v>93</v>
      </c>
      <c r="E494" s="211">
        <v>0</v>
      </c>
      <c r="F494" s="211">
        <v>0</v>
      </c>
      <c r="G494" s="212">
        <f t="shared" si="84"/>
        <v>490</v>
      </c>
      <c r="H494" s="212">
        <f t="shared" si="84"/>
        <v>490</v>
      </c>
      <c r="I494" s="212">
        <f t="shared" si="84"/>
        <v>490</v>
      </c>
      <c r="P494"/>
    </row>
    <row r="495" spans="1:16" ht="27" customHeight="1" x14ac:dyDescent="0.25">
      <c r="A495" s="313">
        <v>3</v>
      </c>
      <c r="B495" s="314"/>
      <c r="C495" s="315"/>
      <c r="D495" s="23" t="s">
        <v>18</v>
      </c>
      <c r="E495" s="63">
        <v>0</v>
      </c>
      <c r="F495" s="63">
        <v>0</v>
      </c>
      <c r="G495" s="38">
        <f t="shared" si="84"/>
        <v>490</v>
      </c>
      <c r="H495" s="38">
        <f t="shared" si="84"/>
        <v>490</v>
      </c>
      <c r="I495" s="38">
        <f t="shared" si="84"/>
        <v>490</v>
      </c>
      <c r="P495"/>
    </row>
    <row r="496" spans="1:16" ht="26.25" customHeight="1" x14ac:dyDescent="0.25">
      <c r="A496" s="316">
        <v>32</v>
      </c>
      <c r="B496" s="317"/>
      <c r="C496" s="318"/>
      <c r="D496" s="207" t="s">
        <v>28</v>
      </c>
      <c r="E496" s="120">
        <v>0</v>
      </c>
      <c r="F496" s="120">
        <v>0</v>
      </c>
      <c r="G496" s="53">
        <f t="shared" si="84"/>
        <v>490</v>
      </c>
      <c r="H496" s="53">
        <f t="shared" si="84"/>
        <v>490</v>
      </c>
      <c r="I496" s="53">
        <f t="shared" si="84"/>
        <v>490</v>
      </c>
      <c r="P496"/>
    </row>
    <row r="497" spans="1:16" ht="25.5" hidden="1" x14ac:dyDescent="0.25">
      <c r="A497" s="313">
        <v>329</v>
      </c>
      <c r="B497" s="314"/>
      <c r="C497" s="315"/>
      <c r="D497" s="23" t="s">
        <v>58</v>
      </c>
      <c r="E497" s="63">
        <v>0</v>
      </c>
      <c r="F497" s="63">
        <v>0</v>
      </c>
      <c r="G497" s="38">
        <f t="shared" si="84"/>
        <v>490</v>
      </c>
      <c r="H497" s="38">
        <f t="shared" si="84"/>
        <v>490</v>
      </c>
      <c r="I497" s="38">
        <f t="shared" si="84"/>
        <v>490</v>
      </c>
      <c r="P497"/>
    </row>
    <row r="498" spans="1:16" hidden="1" x14ac:dyDescent="0.25">
      <c r="A498" s="319">
        <v>3293</v>
      </c>
      <c r="B498" s="320"/>
      <c r="C498" s="321"/>
      <c r="D498" s="23" t="s">
        <v>60</v>
      </c>
      <c r="E498" s="63">
        <v>0</v>
      </c>
      <c r="F498" s="63">
        <v>0</v>
      </c>
      <c r="G498" s="38">
        <v>490</v>
      </c>
      <c r="H498" s="38">
        <v>490</v>
      </c>
      <c r="I498" s="38">
        <v>490</v>
      </c>
      <c r="P498"/>
    </row>
    <row r="499" spans="1:16" ht="19.5" customHeight="1" x14ac:dyDescent="0.25">
      <c r="E499" s="122"/>
      <c r="P499"/>
    </row>
    <row r="500" spans="1:16" x14ac:dyDescent="0.25">
      <c r="D500" s="134"/>
      <c r="F500" s="61"/>
      <c r="G500" s="61"/>
      <c r="H500" s="61"/>
      <c r="I500" s="61"/>
      <c r="J500" s="61"/>
      <c r="K500" s="61"/>
      <c r="L500" s="61"/>
      <c r="M500" s="61"/>
      <c r="N500" s="61"/>
      <c r="O500" s="61"/>
      <c r="P500"/>
    </row>
    <row r="501" spans="1:16" x14ac:dyDescent="0.25">
      <c r="F501" s="61"/>
      <c r="G501" s="61"/>
      <c r="H501" s="61"/>
      <c r="I501" s="61"/>
      <c r="P501"/>
    </row>
    <row r="502" spans="1:16" x14ac:dyDescent="0.25">
      <c r="F502" s="61"/>
      <c r="G502" s="61"/>
      <c r="H502" s="61"/>
      <c r="I502" s="61"/>
      <c r="J502" s="61"/>
      <c r="K502" s="61"/>
      <c r="L502" s="61"/>
      <c r="M502" s="61"/>
      <c r="N502" s="61"/>
      <c r="O502" s="61"/>
      <c r="P502"/>
    </row>
    <row r="503" spans="1:16" ht="38.25" customHeight="1" x14ac:dyDescent="0.25">
      <c r="D503" s="137"/>
      <c r="F503" s="61"/>
      <c r="G503" s="61"/>
      <c r="H503" s="61"/>
      <c r="I503" s="61"/>
      <c r="J503" s="61"/>
      <c r="K503" s="61"/>
      <c r="L503" s="61"/>
      <c r="M503" s="61"/>
      <c r="N503" s="61"/>
      <c r="O503" s="61"/>
      <c r="P503"/>
    </row>
    <row r="504" spans="1:16" x14ac:dyDescent="0.25">
      <c r="P504"/>
    </row>
    <row r="505" spans="1:16" x14ac:dyDescent="0.25">
      <c r="P505"/>
    </row>
    <row r="506" spans="1:16" x14ac:dyDescent="0.25">
      <c r="D506" s="124"/>
      <c r="P506"/>
    </row>
    <row r="507" spans="1:16" x14ac:dyDescent="0.25">
      <c r="P507"/>
    </row>
    <row r="508" spans="1:16" x14ac:dyDescent="0.25">
      <c r="P508"/>
    </row>
    <row r="509" spans="1:16" x14ac:dyDescent="0.25">
      <c r="P509"/>
    </row>
    <row r="510" spans="1:16" x14ac:dyDescent="0.25">
      <c r="P510"/>
    </row>
    <row r="511" spans="1:16" x14ac:dyDescent="0.25">
      <c r="P511"/>
    </row>
    <row r="512" spans="1:16" x14ac:dyDescent="0.25">
      <c r="P512"/>
    </row>
    <row r="513" spans="16:16" x14ac:dyDescent="0.25">
      <c r="P513"/>
    </row>
    <row r="514" spans="16:16" x14ac:dyDescent="0.25">
      <c r="P514"/>
    </row>
    <row r="515" spans="16:16" x14ac:dyDescent="0.25">
      <c r="P515"/>
    </row>
    <row r="516" spans="16:16" x14ac:dyDescent="0.25">
      <c r="P516"/>
    </row>
    <row r="517" spans="16:16" x14ac:dyDescent="0.25">
      <c r="P517"/>
    </row>
    <row r="518" spans="16:16" x14ac:dyDescent="0.25">
      <c r="P518"/>
    </row>
    <row r="519" spans="16:16" x14ac:dyDescent="0.25">
      <c r="P519"/>
    </row>
    <row r="520" spans="16:16" x14ac:dyDescent="0.25">
      <c r="P520"/>
    </row>
    <row r="521" spans="16:16" x14ac:dyDescent="0.25">
      <c r="P521"/>
    </row>
    <row r="522" spans="16:16" x14ac:dyDescent="0.25">
      <c r="P522"/>
    </row>
    <row r="523" spans="16:16" x14ac:dyDescent="0.25">
      <c r="P523"/>
    </row>
    <row r="524" spans="16:16" x14ac:dyDescent="0.25">
      <c r="P524"/>
    </row>
    <row r="525" spans="16:16" x14ac:dyDescent="0.25">
      <c r="P525"/>
    </row>
    <row r="526" spans="16:16" x14ac:dyDescent="0.25">
      <c r="P526"/>
    </row>
    <row r="527" spans="16:16" x14ac:dyDescent="0.25">
      <c r="P527"/>
    </row>
    <row r="528" spans="16:16" x14ac:dyDescent="0.25">
      <c r="P528"/>
    </row>
    <row r="529" spans="16:16" x14ac:dyDescent="0.25">
      <c r="P529"/>
    </row>
    <row r="530" spans="16:16" x14ac:dyDescent="0.25">
      <c r="P530"/>
    </row>
    <row r="531" spans="16:16" x14ac:dyDescent="0.25">
      <c r="P531"/>
    </row>
    <row r="532" spans="16:16" x14ac:dyDescent="0.25">
      <c r="P532"/>
    </row>
    <row r="533" spans="16:16" x14ac:dyDescent="0.25">
      <c r="P533"/>
    </row>
    <row r="534" spans="16:16" x14ac:dyDescent="0.25">
      <c r="P534"/>
    </row>
    <row r="535" spans="16:16" x14ac:dyDescent="0.25">
      <c r="P535"/>
    </row>
    <row r="536" spans="16:16" x14ac:dyDescent="0.25">
      <c r="P536"/>
    </row>
    <row r="537" spans="16:16" x14ac:dyDescent="0.25">
      <c r="P537"/>
    </row>
    <row r="538" spans="16:16" x14ac:dyDescent="0.25">
      <c r="P538"/>
    </row>
    <row r="539" spans="16:16" x14ac:dyDescent="0.25">
      <c r="P539"/>
    </row>
    <row r="540" spans="16:16" x14ac:dyDescent="0.25">
      <c r="P540"/>
    </row>
    <row r="541" spans="16:16" x14ac:dyDescent="0.25">
      <c r="P541"/>
    </row>
    <row r="542" spans="16:16" x14ac:dyDescent="0.25">
      <c r="P542"/>
    </row>
    <row r="543" spans="16:16" x14ac:dyDescent="0.25">
      <c r="P543"/>
    </row>
    <row r="544" spans="16:16" x14ac:dyDescent="0.25">
      <c r="P544"/>
    </row>
    <row r="545" spans="16:16" x14ac:dyDescent="0.25">
      <c r="P545"/>
    </row>
    <row r="546" spans="16:16" x14ac:dyDescent="0.25">
      <c r="P546"/>
    </row>
    <row r="547" spans="16:16" x14ac:dyDescent="0.25">
      <c r="P547"/>
    </row>
    <row r="548" spans="16:16" x14ac:dyDescent="0.25">
      <c r="P548"/>
    </row>
    <row r="549" spans="16:16" x14ac:dyDescent="0.25">
      <c r="P549"/>
    </row>
    <row r="550" spans="16:16" x14ac:dyDescent="0.25">
      <c r="P550"/>
    </row>
    <row r="551" spans="16:16" x14ac:dyDescent="0.25">
      <c r="P551"/>
    </row>
    <row r="552" spans="16:16" x14ac:dyDescent="0.25">
      <c r="P552"/>
    </row>
    <row r="553" spans="16:16" x14ac:dyDescent="0.25">
      <c r="P553"/>
    </row>
    <row r="554" spans="16:16" x14ac:dyDescent="0.25">
      <c r="P554"/>
    </row>
    <row r="555" spans="16:16" x14ac:dyDescent="0.25">
      <c r="P555"/>
    </row>
    <row r="556" spans="16:16" x14ac:dyDescent="0.25">
      <c r="P556"/>
    </row>
    <row r="557" spans="16:16" x14ac:dyDescent="0.25">
      <c r="P557"/>
    </row>
    <row r="558" spans="16:16" x14ac:dyDescent="0.25">
      <c r="P558"/>
    </row>
    <row r="559" spans="16:16" x14ac:dyDescent="0.25">
      <c r="P559"/>
    </row>
    <row r="560" spans="16:16" x14ac:dyDescent="0.25">
      <c r="P560"/>
    </row>
    <row r="561" spans="16:16" x14ac:dyDescent="0.25">
      <c r="P561"/>
    </row>
    <row r="562" spans="16:16" x14ac:dyDescent="0.25">
      <c r="P562"/>
    </row>
    <row r="563" spans="16:16" x14ac:dyDescent="0.25">
      <c r="P563"/>
    </row>
    <row r="564" spans="16:16" x14ac:dyDescent="0.25">
      <c r="P564"/>
    </row>
    <row r="565" spans="16:16" x14ac:dyDescent="0.25">
      <c r="P565"/>
    </row>
    <row r="566" spans="16:16" x14ac:dyDescent="0.25">
      <c r="P566"/>
    </row>
    <row r="567" spans="16:16" x14ac:dyDescent="0.25">
      <c r="P567"/>
    </row>
    <row r="568" spans="16:16" x14ac:dyDescent="0.25">
      <c r="P568"/>
    </row>
    <row r="569" spans="16:16" x14ac:dyDescent="0.25">
      <c r="P569"/>
    </row>
    <row r="570" spans="16:16" x14ac:dyDescent="0.25">
      <c r="P570"/>
    </row>
    <row r="571" spans="16:16" x14ac:dyDescent="0.25">
      <c r="P571"/>
    </row>
    <row r="572" spans="16:16" x14ac:dyDescent="0.25">
      <c r="P572"/>
    </row>
    <row r="573" spans="16:16" x14ac:dyDescent="0.25">
      <c r="P573"/>
    </row>
    <row r="574" spans="16:16" x14ac:dyDescent="0.25">
      <c r="P574"/>
    </row>
    <row r="575" spans="16:16" x14ac:dyDescent="0.25">
      <c r="P575"/>
    </row>
    <row r="576" spans="16:16" x14ac:dyDescent="0.25">
      <c r="P576"/>
    </row>
    <row r="577" spans="16:16" x14ac:dyDescent="0.25">
      <c r="P577"/>
    </row>
    <row r="578" spans="16:16" x14ac:dyDescent="0.25">
      <c r="P578"/>
    </row>
    <row r="579" spans="16:16" x14ac:dyDescent="0.25">
      <c r="P579"/>
    </row>
    <row r="580" spans="16:16" x14ac:dyDescent="0.25">
      <c r="P580"/>
    </row>
    <row r="581" spans="16:16" x14ac:dyDescent="0.25">
      <c r="P581"/>
    </row>
    <row r="582" spans="16:16" x14ac:dyDescent="0.25">
      <c r="P582"/>
    </row>
    <row r="583" spans="16:16" x14ac:dyDescent="0.25">
      <c r="P583"/>
    </row>
    <row r="584" spans="16:16" x14ac:dyDescent="0.25">
      <c r="P584"/>
    </row>
    <row r="585" spans="16:16" x14ac:dyDescent="0.25">
      <c r="P585"/>
    </row>
    <row r="586" spans="16:16" x14ac:dyDescent="0.25">
      <c r="P586"/>
    </row>
    <row r="587" spans="16:16" x14ac:dyDescent="0.25">
      <c r="P587"/>
    </row>
    <row r="588" spans="16:16" x14ac:dyDescent="0.25">
      <c r="P588"/>
    </row>
    <row r="589" spans="16:16" x14ac:dyDescent="0.25">
      <c r="P589"/>
    </row>
    <row r="590" spans="16:16" x14ac:dyDescent="0.25">
      <c r="P590"/>
    </row>
    <row r="591" spans="16:16" x14ac:dyDescent="0.25">
      <c r="P591"/>
    </row>
    <row r="592" spans="16:16" x14ac:dyDescent="0.25">
      <c r="P592"/>
    </row>
    <row r="593" spans="16:16" x14ac:dyDescent="0.25">
      <c r="P593"/>
    </row>
    <row r="594" spans="16:16" x14ac:dyDescent="0.25">
      <c r="P594"/>
    </row>
    <row r="595" spans="16:16" x14ac:dyDescent="0.25">
      <c r="P595"/>
    </row>
    <row r="596" spans="16:16" x14ac:dyDescent="0.25">
      <c r="P596"/>
    </row>
    <row r="597" spans="16:16" x14ac:dyDescent="0.25">
      <c r="P597"/>
    </row>
    <row r="598" spans="16:16" x14ac:dyDescent="0.25">
      <c r="P598"/>
    </row>
    <row r="599" spans="16:16" x14ac:dyDescent="0.25">
      <c r="P599"/>
    </row>
    <row r="600" spans="16:16" x14ac:dyDescent="0.25">
      <c r="P600"/>
    </row>
    <row r="601" spans="16:16" x14ac:dyDescent="0.25">
      <c r="P601"/>
    </row>
    <row r="602" spans="16:16" x14ac:dyDescent="0.25">
      <c r="P602"/>
    </row>
    <row r="603" spans="16:16" x14ac:dyDescent="0.25">
      <c r="P603"/>
    </row>
    <row r="604" spans="16:16" x14ac:dyDescent="0.25">
      <c r="P604"/>
    </row>
    <row r="605" spans="16:16" x14ac:dyDescent="0.25">
      <c r="P605"/>
    </row>
    <row r="606" spans="16:16" x14ac:dyDescent="0.25">
      <c r="P606"/>
    </row>
    <row r="607" spans="16:16" x14ac:dyDescent="0.25">
      <c r="P607"/>
    </row>
    <row r="608" spans="16:16" x14ac:dyDescent="0.25">
      <c r="P608"/>
    </row>
    <row r="609" spans="16:16" x14ac:dyDescent="0.25">
      <c r="P609"/>
    </row>
    <row r="610" spans="16:16" x14ac:dyDescent="0.25">
      <c r="P610"/>
    </row>
    <row r="611" spans="16:16" x14ac:dyDescent="0.25">
      <c r="P611"/>
    </row>
    <row r="612" spans="16:16" x14ac:dyDescent="0.25">
      <c r="P612"/>
    </row>
    <row r="613" spans="16:16" x14ac:dyDescent="0.25">
      <c r="P613"/>
    </row>
    <row r="614" spans="16:16" x14ac:dyDescent="0.25">
      <c r="P614"/>
    </row>
    <row r="615" spans="16:16" x14ac:dyDescent="0.25">
      <c r="P615"/>
    </row>
    <row r="616" spans="16:16" x14ac:dyDescent="0.25">
      <c r="P616"/>
    </row>
    <row r="617" spans="16:16" x14ac:dyDescent="0.25">
      <c r="P617"/>
    </row>
    <row r="618" spans="16:16" x14ac:dyDescent="0.25">
      <c r="P618"/>
    </row>
    <row r="619" spans="16:16" x14ac:dyDescent="0.25">
      <c r="P619"/>
    </row>
    <row r="620" spans="16:16" x14ac:dyDescent="0.25">
      <c r="P620"/>
    </row>
    <row r="621" spans="16:16" x14ac:dyDescent="0.25">
      <c r="P621"/>
    </row>
    <row r="622" spans="16:16" x14ac:dyDescent="0.25">
      <c r="P622"/>
    </row>
    <row r="623" spans="16:16" x14ac:dyDescent="0.25">
      <c r="P623"/>
    </row>
    <row r="624" spans="16:16" x14ac:dyDescent="0.25">
      <c r="P624"/>
    </row>
    <row r="625" spans="16:16" x14ac:dyDescent="0.25">
      <c r="P625"/>
    </row>
    <row r="626" spans="16:16" x14ac:dyDescent="0.25">
      <c r="P626"/>
    </row>
    <row r="627" spans="16:16" x14ac:dyDescent="0.25">
      <c r="P627"/>
    </row>
    <row r="628" spans="16:16" x14ac:dyDescent="0.25">
      <c r="P628"/>
    </row>
    <row r="629" spans="16:16" x14ac:dyDescent="0.25">
      <c r="P629"/>
    </row>
    <row r="630" spans="16:16" x14ac:dyDescent="0.25">
      <c r="P630"/>
    </row>
    <row r="631" spans="16:16" x14ac:dyDescent="0.25">
      <c r="P631"/>
    </row>
    <row r="632" spans="16:16" x14ac:dyDescent="0.25">
      <c r="P632"/>
    </row>
    <row r="633" spans="16:16" x14ac:dyDescent="0.25">
      <c r="P633"/>
    </row>
    <row r="634" spans="16:16" x14ac:dyDescent="0.25">
      <c r="P634"/>
    </row>
    <row r="635" spans="16:16" x14ac:dyDescent="0.25">
      <c r="P635"/>
    </row>
    <row r="636" spans="16:16" x14ac:dyDescent="0.25">
      <c r="P636"/>
    </row>
    <row r="637" spans="16:16" x14ac:dyDescent="0.25">
      <c r="P637"/>
    </row>
    <row r="638" spans="16:16" x14ac:dyDescent="0.25">
      <c r="P638"/>
    </row>
    <row r="639" spans="16:16" x14ac:dyDescent="0.25">
      <c r="P639"/>
    </row>
    <row r="640" spans="16:16" x14ac:dyDescent="0.25">
      <c r="P640"/>
    </row>
    <row r="641" spans="16:16" x14ac:dyDescent="0.25">
      <c r="P641"/>
    </row>
    <row r="642" spans="16:16" x14ac:dyDescent="0.25">
      <c r="P642"/>
    </row>
    <row r="643" spans="16:16" x14ac:dyDescent="0.25">
      <c r="P643"/>
    </row>
    <row r="644" spans="16:16" x14ac:dyDescent="0.25">
      <c r="P644"/>
    </row>
    <row r="645" spans="16:16" x14ac:dyDescent="0.25">
      <c r="P645"/>
    </row>
    <row r="646" spans="16:16" x14ac:dyDescent="0.25">
      <c r="P646"/>
    </row>
    <row r="647" spans="16:16" x14ac:dyDescent="0.25">
      <c r="P647"/>
    </row>
    <row r="648" spans="16:16" x14ac:dyDescent="0.25">
      <c r="P648"/>
    </row>
    <row r="649" spans="16:16" x14ac:dyDescent="0.25">
      <c r="P649"/>
    </row>
    <row r="650" spans="16:16" x14ac:dyDescent="0.25">
      <c r="P650"/>
    </row>
    <row r="651" spans="16:16" x14ac:dyDescent="0.25">
      <c r="P651"/>
    </row>
    <row r="652" spans="16:16" x14ac:dyDescent="0.25">
      <c r="P652"/>
    </row>
    <row r="653" spans="16:16" x14ac:dyDescent="0.25">
      <c r="P653"/>
    </row>
    <row r="654" spans="16:16" x14ac:dyDescent="0.25">
      <c r="P654"/>
    </row>
    <row r="655" spans="16:16" x14ac:dyDescent="0.25">
      <c r="P655"/>
    </row>
    <row r="656" spans="16:16" x14ac:dyDescent="0.25">
      <c r="P656"/>
    </row>
    <row r="657" spans="16:16" x14ac:dyDescent="0.25">
      <c r="P657"/>
    </row>
    <row r="658" spans="16:16" x14ac:dyDescent="0.25">
      <c r="P658"/>
    </row>
    <row r="659" spans="16:16" x14ac:dyDescent="0.25">
      <c r="P659"/>
    </row>
    <row r="660" spans="16:16" x14ac:dyDescent="0.25">
      <c r="P660"/>
    </row>
    <row r="661" spans="16:16" x14ac:dyDescent="0.25">
      <c r="P661"/>
    </row>
    <row r="662" spans="16:16" x14ac:dyDescent="0.25">
      <c r="P662"/>
    </row>
    <row r="663" spans="16:16" x14ac:dyDescent="0.25">
      <c r="P663"/>
    </row>
    <row r="664" spans="16:16" x14ac:dyDescent="0.25">
      <c r="P664"/>
    </row>
    <row r="665" spans="16:16" x14ac:dyDescent="0.25">
      <c r="P665"/>
    </row>
    <row r="666" spans="16:16" x14ac:dyDescent="0.25">
      <c r="P666"/>
    </row>
    <row r="667" spans="16:16" x14ac:dyDescent="0.25">
      <c r="P667"/>
    </row>
    <row r="668" spans="16:16" x14ac:dyDescent="0.25">
      <c r="P668"/>
    </row>
    <row r="669" spans="16:16" x14ac:dyDescent="0.25">
      <c r="P669"/>
    </row>
    <row r="670" spans="16:16" x14ac:dyDescent="0.25">
      <c r="P670"/>
    </row>
    <row r="671" spans="16:16" x14ac:dyDescent="0.25">
      <c r="P671"/>
    </row>
    <row r="672" spans="16:16" x14ac:dyDescent="0.25">
      <c r="P672"/>
    </row>
    <row r="673" spans="16:16" x14ac:dyDescent="0.25">
      <c r="P673"/>
    </row>
    <row r="674" spans="16:16" x14ac:dyDescent="0.25">
      <c r="P674"/>
    </row>
    <row r="675" spans="16:16" x14ac:dyDescent="0.25">
      <c r="P675"/>
    </row>
    <row r="676" spans="16:16" x14ac:dyDescent="0.25">
      <c r="P676"/>
    </row>
    <row r="677" spans="16:16" x14ac:dyDescent="0.25">
      <c r="P677"/>
    </row>
    <row r="678" spans="16:16" x14ac:dyDescent="0.25">
      <c r="P678"/>
    </row>
    <row r="679" spans="16:16" x14ac:dyDescent="0.25">
      <c r="P679"/>
    </row>
    <row r="680" spans="16:16" x14ac:dyDescent="0.25">
      <c r="P680"/>
    </row>
    <row r="681" spans="16:16" x14ac:dyDescent="0.25">
      <c r="P681"/>
    </row>
    <row r="682" spans="16:16" x14ac:dyDescent="0.25">
      <c r="P682"/>
    </row>
    <row r="683" spans="16:16" x14ac:dyDescent="0.25">
      <c r="P683"/>
    </row>
    <row r="684" spans="16:16" x14ac:dyDescent="0.25">
      <c r="P684"/>
    </row>
    <row r="685" spans="16:16" x14ac:dyDescent="0.25">
      <c r="P685"/>
    </row>
    <row r="686" spans="16:16" x14ac:dyDescent="0.25">
      <c r="P686"/>
    </row>
    <row r="687" spans="16:16" x14ac:dyDescent="0.25">
      <c r="P687"/>
    </row>
    <row r="688" spans="16:16" x14ac:dyDescent="0.25">
      <c r="P688"/>
    </row>
    <row r="689" spans="16:16" x14ac:dyDescent="0.25">
      <c r="P689"/>
    </row>
    <row r="690" spans="16:16" x14ac:dyDescent="0.25">
      <c r="P690"/>
    </row>
    <row r="691" spans="16:16" x14ac:dyDescent="0.25">
      <c r="P691"/>
    </row>
    <row r="692" spans="16:16" x14ac:dyDescent="0.25">
      <c r="P692"/>
    </row>
    <row r="693" spans="16:16" x14ac:dyDescent="0.25">
      <c r="P693"/>
    </row>
    <row r="694" spans="16:16" x14ac:dyDescent="0.25">
      <c r="P694"/>
    </row>
    <row r="695" spans="16:16" x14ac:dyDescent="0.25">
      <c r="P695"/>
    </row>
    <row r="696" spans="16:16" x14ac:dyDescent="0.25">
      <c r="P696"/>
    </row>
    <row r="697" spans="16:16" x14ac:dyDescent="0.25">
      <c r="P697"/>
    </row>
    <row r="698" spans="16:16" x14ac:dyDescent="0.25">
      <c r="P698"/>
    </row>
    <row r="699" spans="16:16" x14ac:dyDescent="0.25">
      <c r="P699"/>
    </row>
    <row r="700" spans="16:16" x14ac:dyDescent="0.25">
      <c r="P700"/>
    </row>
    <row r="701" spans="16:16" x14ac:dyDescent="0.25">
      <c r="P701"/>
    </row>
    <row r="702" spans="16:16" x14ac:dyDescent="0.25">
      <c r="P702"/>
    </row>
    <row r="703" spans="16:16" x14ac:dyDescent="0.25">
      <c r="P703"/>
    </row>
    <row r="704" spans="16:16" x14ac:dyDescent="0.25">
      <c r="P704"/>
    </row>
    <row r="705" spans="16:16" x14ac:dyDescent="0.25">
      <c r="P705"/>
    </row>
    <row r="706" spans="16:16" x14ac:dyDescent="0.25">
      <c r="P706"/>
    </row>
    <row r="707" spans="16:16" x14ac:dyDescent="0.25">
      <c r="P707"/>
    </row>
    <row r="708" spans="16:16" x14ac:dyDescent="0.25">
      <c r="P708"/>
    </row>
    <row r="709" spans="16:16" x14ac:dyDescent="0.25">
      <c r="P709"/>
    </row>
    <row r="710" spans="16:16" x14ac:dyDescent="0.25">
      <c r="P710"/>
    </row>
    <row r="711" spans="16:16" x14ac:dyDescent="0.25">
      <c r="P711"/>
    </row>
    <row r="712" spans="16:16" x14ac:dyDescent="0.25">
      <c r="P712"/>
    </row>
    <row r="713" spans="16:16" x14ac:dyDescent="0.25">
      <c r="P713"/>
    </row>
    <row r="714" spans="16:16" x14ac:dyDescent="0.25">
      <c r="P714"/>
    </row>
    <row r="715" spans="16:16" x14ac:dyDescent="0.25">
      <c r="P715"/>
    </row>
    <row r="716" spans="16:16" x14ac:dyDescent="0.25">
      <c r="P716"/>
    </row>
    <row r="717" spans="16:16" x14ac:dyDescent="0.25">
      <c r="P717"/>
    </row>
    <row r="718" spans="16:16" x14ac:dyDescent="0.25">
      <c r="P718"/>
    </row>
    <row r="719" spans="16:16" x14ac:dyDescent="0.25">
      <c r="P719"/>
    </row>
    <row r="720" spans="16:16" x14ac:dyDescent="0.25">
      <c r="P720"/>
    </row>
    <row r="721" spans="16:16" x14ac:dyDescent="0.25">
      <c r="P721"/>
    </row>
    <row r="722" spans="16:16" x14ac:dyDescent="0.25">
      <c r="P722"/>
    </row>
    <row r="723" spans="16:16" x14ac:dyDescent="0.25">
      <c r="P723"/>
    </row>
    <row r="724" spans="16:16" x14ac:dyDescent="0.25">
      <c r="P724"/>
    </row>
    <row r="725" spans="16:16" x14ac:dyDescent="0.25">
      <c r="P725"/>
    </row>
    <row r="726" spans="16:16" x14ac:dyDescent="0.25">
      <c r="P726"/>
    </row>
    <row r="727" spans="16:16" x14ac:dyDescent="0.25">
      <c r="P727"/>
    </row>
    <row r="728" spans="16:16" x14ac:dyDescent="0.25">
      <c r="P728"/>
    </row>
    <row r="729" spans="16:16" x14ac:dyDescent="0.25">
      <c r="P729"/>
    </row>
    <row r="730" spans="16:16" x14ac:dyDescent="0.25">
      <c r="P730"/>
    </row>
    <row r="731" spans="16:16" x14ac:dyDescent="0.25">
      <c r="P731"/>
    </row>
    <row r="732" spans="16:16" x14ac:dyDescent="0.25">
      <c r="P732"/>
    </row>
    <row r="733" spans="16:16" x14ac:dyDescent="0.25">
      <c r="P733"/>
    </row>
    <row r="734" spans="16:16" x14ac:dyDescent="0.25">
      <c r="P734"/>
    </row>
    <row r="735" spans="16:16" x14ac:dyDescent="0.25">
      <c r="P735"/>
    </row>
    <row r="736" spans="16:16" x14ac:dyDescent="0.25">
      <c r="P736"/>
    </row>
    <row r="737" spans="16:16" x14ac:dyDescent="0.25">
      <c r="P737"/>
    </row>
    <row r="738" spans="16:16" x14ac:dyDescent="0.25">
      <c r="P738"/>
    </row>
    <row r="739" spans="16:16" x14ac:dyDescent="0.25">
      <c r="P739"/>
    </row>
    <row r="740" spans="16:16" x14ac:dyDescent="0.25">
      <c r="P740"/>
    </row>
    <row r="741" spans="16:16" x14ac:dyDescent="0.25">
      <c r="P741"/>
    </row>
    <row r="742" spans="16:16" x14ac:dyDescent="0.25">
      <c r="P742"/>
    </row>
    <row r="743" spans="16:16" x14ac:dyDescent="0.25">
      <c r="P743"/>
    </row>
    <row r="744" spans="16:16" x14ac:dyDescent="0.25">
      <c r="P744"/>
    </row>
    <row r="745" spans="16:16" x14ac:dyDescent="0.25">
      <c r="P745"/>
    </row>
    <row r="746" spans="16:16" x14ac:dyDescent="0.25">
      <c r="P746"/>
    </row>
    <row r="747" spans="16:16" x14ac:dyDescent="0.25">
      <c r="P747"/>
    </row>
    <row r="748" spans="16:16" x14ac:dyDescent="0.25">
      <c r="P748"/>
    </row>
    <row r="749" spans="16:16" x14ac:dyDescent="0.25">
      <c r="P749"/>
    </row>
    <row r="750" spans="16:16" x14ac:dyDescent="0.25">
      <c r="P750"/>
    </row>
    <row r="751" spans="16:16" x14ac:dyDescent="0.25">
      <c r="P751"/>
    </row>
    <row r="752" spans="16:16" x14ac:dyDescent="0.25">
      <c r="P752"/>
    </row>
    <row r="753" spans="16:16" x14ac:dyDescent="0.25">
      <c r="P753"/>
    </row>
    <row r="754" spans="16:16" x14ac:dyDescent="0.25">
      <c r="P754"/>
    </row>
    <row r="755" spans="16:16" x14ac:dyDescent="0.25">
      <c r="P755"/>
    </row>
    <row r="756" spans="16:16" x14ac:dyDescent="0.25">
      <c r="P756"/>
    </row>
    <row r="757" spans="16:16" x14ac:dyDescent="0.25">
      <c r="P757"/>
    </row>
    <row r="758" spans="16:16" x14ac:dyDescent="0.25">
      <c r="P758"/>
    </row>
    <row r="759" spans="16:16" x14ac:dyDescent="0.25">
      <c r="P759"/>
    </row>
    <row r="760" spans="16:16" x14ac:dyDescent="0.25">
      <c r="P760"/>
    </row>
    <row r="761" spans="16:16" x14ac:dyDescent="0.25">
      <c r="P761"/>
    </row>
    <row r="762" spans="16:16" x14ac:dyDescent="0.25">
      <c r="P762"/>
    </row>
    <row r="763" spans="16:16" x14ac:dyDescent="0.25">
      <c r="P763"/>
    </row>
    <row r="764" spans="16:16" x14ac:dyDescent="0.25">
      <c r="P764"/>
    </row>
    <row r="765" spans="16:16" x14ac:dyDescent="0.25">
      <c r="P765"/>
    </row>
    <row r="766" spans="16:16" x14ac:dyDescent="0.25">
      <c r="P766"/>
    </row>
    <row r="767" spans="16:16" x14ac:dyDescent="0.25">
      <c r="P767"/>
    </row>
    <row r="768" spans="16:16" x14ac:dyDescent="0.25">
      <c r="P768"/>
    </row>
    <row r="769" spans="16:16" x14ac:dyDescent="0.25">
      <c r="P769"/>
    </row>
    <row r="770" spans="16:16" x14ac:dyDescent="0.25">
      <c r="P770"/>
    </row>
    <row r="771" spans="16:16" x14ac:dyDescent="0.25">
      <c r="P771"/>
    </row>
    <row r="772" spans="16:16" x14ac:dyDescent="0.25">
      <c r="P772"/>
    </row>
    <row r="773" spans="16:16" x14ac:dyDescent="0.25">
      <c r="P773"/>
    </row>
    <row r="774" spans="16:16" x14ac:dyDescent="0.25">
      <c r="P774"/>
    </row>
    <row r="775" spans="16:16" x14ac:dyDescent="0.25">
      <c r="P775"/>
    </row>
    <row r="776" spans="16:16" x14ac:dyDescent="0.25">
      <c r="P776"/>
    </row>
    <row r="777" spans="16:16" x14ac:dyDescent="0.25">
      <c r="P777"/>
    </row>
    <row r="778" spans="16:16" x14ac:dyDescent="0.25">
      <c r="P778"/>
    </row>
    <row r="779" spans="16:16" x14ac:dyDescent="0.25">
      <c r="P779"/>
    </row>
    <row r="780" spans="16:16" x14ac:dyDescent="0.25">
      <c r="P780"/>
    </row>
    <row r="781" spans="16:16" x14ac:dyDescent="0.25">
      <c r="P781"/>
    </row>
    <row r="782" spans="16:16" x14ac:dyDescent="0.25">
      <c r="P782"/>
    </row>
    <row r="783" spans="16:16" x14ac:dyDescent="0.25">
      <c r="P783"/>
    </row>
    <row r="784" spans="16:16" x14ac:dyDescent="0.25">
      <c r="P784"/>
    </row>
    <row r="785" spans="16:16" x14ac:dyDescent="0.25">
      <c r="P785"/>
    </row>
    <row r="786" spans="16:16" x14ac:dyDescent="0.25">
      <c r="P786"/>
    </row>
    <row r="787" spans="16:16" x14ac:dyDescent="0.25">
      <c r="P787"/>
    </row>
    <row r="788" spans="16:16" x14ac:dyDescent="0.25">
      <c r="P788"/>
    </row>
    <row r="789" spans="16:16" x14ac:dyDescent="0.25">
      <c r="P789"/>
    </row>
    <row r="790" spans="16:16" x14ac:dyDescent="0.25">
      <c r="P790"/>
    </row>
    <row r="791" spans="16:16" x14ac:dyDescent="0.25">
      <c r="P791"/>
    </row>
    <row r="792" spans="16:16" x14ac:dyDescent="0.25">
      <c r="P792"/>
    </row>
    <row r="793" spans="16:16" x14ac:dyDescent="0.25">
      <c r="P793"/>
    </row>
    <row r="794" spans="16:16" x14ac:dyDescent="0.25">
      <c r="P794"/>
    </row>
    <row r="795" spans="16:16" x14ac:dyDescent="0.25">
      <c r="P795"/>
    </row>
    <row r="796" spans="16:16" x14ac:dyDescent="0.25">
      <c r="P796"/>
    </row>
    <row r="797" spans="16:16" x14ac:dyDescent="0.25">
      <c r="P797"/>
    </row>
    <row r="798" spans="16:16" x14ac:dyDescent="0.25">
      <c r="P798"/>
    </row>
    <row r="799" spans="16:16" x14ac:dyDescent="0.25">
      <c r="P799"/>
    </row>
    <row r="800" spans="16:16" x14ac:dyDescent="0.25">
      <c r="P800"/>
    </row>
    <row r="801" spans="16:16" x14ac:dyDescent="0.25">
      <c r="P801"/>
    </row>
    <row r="802" spans="16:16" x14ac:dyDescent="0.25">
      <c r="P802"/>
    </row>
    <row r="803" spans="16:16" x14ac:dyDescent="0.25">
      <c r="P803"/>
    </row>
    <row r="804" spans="16:16" x14ac:dyDescent="0.25">
      <c r="P804"/>
    </row>
    <row r="805" spans="16:16" x14ac:dyDescent="0.25">
      <c r="P805"/>
    </row>
    <row r="806" spans="16:16" x14ac:dyDescent="0.25">
      <c r="P806"/>
    </row>
    <row r="807" spans="16:16" x14ac:dyDescent="0.25">
      <c r="P807"/>
    </row>
    <row r="808" spans="16:16" x14ac:dyDescent="0.25">
      <c r="P808"/>
    </row>
    <row r="809" spans="16:16" x14ac:dyDescent="0.25">
      <c r="P809"/>
    </row>
    <row r="810" spans="16:16" x14ac:dyDescent="0.25">
      <c r="P810"/>
    </row>
    <row r="811" spans="16:16" x14ac:dyDescent="0.25">
      <c r="P811"/>
    </row>
  </sheetData>
  <autoFilter ref="A11:I498" xr:uid="{00000000-0009-0000-0000-000006000000}">
    <filterColumn colId="0" showButton="0"/>
    <filterColumn colId="1" showButton="0"/>
  </autoFilter>
  <mergeCells count="488">
    <mergeCell ref="A55:C55"/>
    <mergeCell ref="A56:C56"/>
    <mergeCell ref="A57:C57"/>
    <mergeCell ref="A59:C59"/>
    <mergeCell ref="A61:C61"/>
    <mergeCell ref="A237:C237"/>
    <mergeCell ref="A199:C199"/>
    <mergeCell ref="A198:C198"/>
    <mergeCell ref="A178:C178"/>
    <mergeCell ref="A62:C62"/>
    <mergeCell ref="A78:C78"/>
    <mergeCell ref="A92:C92"/>
    <mergeCell ref="A93:C93"/>
    <mergeCell ref="A87:C87"/>
    <mergeCell ref="A88:C88"/>
    <mergeCell ref="A89:C89"/>
    <mergeCell ref="A90:C90"/>
    <mergeCell ref="A91:C91"/>
    <mergeCell ref="A104:C104"/>
    <mergeCell ref="A105:C105"/>
    <mergeCell ref="A106:C106"/>
    <mergeCell ref="A107:C107"/>
    <mergeCell ref="A94:C94"/>
    <mergeCell ref="A95:C95"/>
    <mergeCell ref="A96:C96"/>
    <mergeCell ref="A86:C86"/>
    <mergeCell ref="A64:C64"/>
    <mergeCell ref="A65:C65"/>
    <mergeCell ref="A66:C66"/>
    <mergeCell ref="A44:C44"/>
    <mergeCell ref="A46:C46"/>
    <mergeCell ref="A47:C47"/>
    <mergeCell ref="A48:C48"/>
    <mergeCell ref="A20:C20"/>
    <mergeCell ref="A21:C21"/>
    <mergeCell ref="A22:C22"/>
    <mergeCell ref="A23:C23"/>
    <mergeCell ref="A24:C24"/>
    <mergeCell ref="A26:C26"/>
    <mergeCell ref="A40:C40"/>
    <mergeCell ref="A41:C41"/>
    <mergeCell ref="A42:C42"/>
    <mergeCell ref="A43:C43"/>
    <mergeCell ref="A39:C39"/>
    <mergeCell ref="A25:C25"/>
    <mergeCell ref="A31:C31"/>
    <mergeCell ref="A32:C32"/>
    <mergeCell ref="A33:C33"/>
    <mergeCell ref="A34:C34"/>
    <mergeCell ref="A35:C35"/>
    <mergeCell ref="A36:C36"/>
    <mergeCell ref="A37:C37"/>
    <mergeCell ref="A38:C38"/>
    <mergeCell ref="A331:C331"/>
    <mergeCell ref="A330:C330"/>
    <mergeCell ref="A329:C329"/>
    <mergeCell ref="A325:C325"/>
    <mergeCell ref="A319:C319"/>
    <mergeCell ref="A318:C318"/>
    <mergeCell ref="A311:C311"/>
    <mergeCell ref="A288:C288"/>
    <mergeCell ref="A276:C276"/>
    <mergeCell ref="A286:C286"/>
    <mergeCell ref="A287:C287"/>
    <mergeCell ref="A289:C289"/>
    <mergeCell ref="A290:C290"/>
    <mergeCell ref="A291:C291"/>
    <mergeCell ref="A281:C281"/>
    <mergeCell ref="A282:C282"/>
    <mergeCell ref="A283:C283"/>
    <mergeCell ref="A284:C284"/>
    <mergeCell ref="A285:C285"/>
    <mergeCell ref="A298:C298"/>
    <mergeCell ref="A299:C299"/>
    <mergeCell ref="A300:C300"/>
    <mergeCell ref="A302:C302"/>
    <mergeCell ref="A303:C303"/>
    <mergeCell ref="A1:I1"/>
    <mergeCell ref="A3:I3"/>
    <mergeCell ref="A11:C11"/>
    <mergeCell ref="A17:C17"/>
    <mergeCell ref="A18:C18"/>
    <mergeCell ref="A12:C12"/>
    <mergeCell ref="A13:C13"/>
    <mergeCell ref="A19:C19"/>
    <mergeCell ref="A15:C15"/>
    <mergeCell ref="A16:C16"/>
    <mergeCell ref="A14:C14"/>
    <mergeCell ref="A27:C27"/>
    <mergeCell ref="A28:C28"/>
    <mergeCell ref="A29:C29"/>
    <mergeCell ref="A30:C30"/>
    <mergeCell ref="A45:C45"/>
    <mergeCell ref="A82:C82"/>
    <mergeCell ref="A83:C83"/>
    <mergeCell ref="A84:C84"/>
    <mergeCell ref="A85:C85"/>
    <mergeCell ref="A49:C49"/>
    <mergeCell ref="A50:C50"/>
    <mergeCell ref="A51:C51"/>
    <mergeCell ref="A52:C52"/>
    <mergeCell ref="A53:C53"/>
    <mergeCell ref="A54:C54"/>
    <mergeCell ref="A63:C63"/>
    <mergeCell ref="A76:C76"/>
    <mergeCell ref="A77:C77"/>
    <mergeCell ref="A79:C79"/>
    <mergeCell ref="A80:C80"/>
    <mergeCell ref="A81:C81"/>
    <mergeCell ref="A73:C73"/>
    <mergeCell ref="A74:C74"/>
    <mergeCell ref="A75:C75"/>
    <mergeCell ref="A97:C97"/>
    <mergeCell ref="A98:C98"/>
    <mergeCell ref="A99:C99"/>
    <mergeCell ref="A100:C100"/>
    <mergeCell ref="A101:C101"/>
    <mergeCell ref="A102:C102"/>
    <mergeCell ref="A103:C103"/>
    <mergeCell ref="A124:C124"/>
    <mergeCell ref="A109:C109"/>
    <mergeCell ref="A110:C110"/>
    <mergeCell ref="A111:C111"/>
    <mergeCell ref="A112:C112"/>
    <mergeCell ref="A113:C113"/>
    <mergeCell ref="A108:C108"/>
    <mergeCell ref="A119:C119"/>
    <mergeCell ref="A120:C120"/>
    <mergeCell ref="A121:C121"/>
    <mergeCell ref="A133:C133"/>
    <mergeCell ref="A134:C134"/>
    <mergeCell ref="A135:C135"/>
    <mergeCell ref="A126:C126"/>
    <mergeCell ref="A127:C127"/>
    <mergeCell ref="A128:C128"/>
    <mergeCell ref="A129:C129"/>
    <mergeCell ref="A130:C130"/>
    <mergeCell ref="A67:C67"/>
    <mergeCell ref="A68:C68"/>
    <mergeCell ref="A69:C69"/>
    <mergeCell ref="A70:C70"/>
    <mergeCell ref="A71:C71"/>
    <mergeCell ref="A72:C72"/>
    <mergeCell ref="A125:C125"/>
    <mergeCell ref="A114:C114"/>
    <mergeCell ref="A115:C115"/>
    <mergeCell ref="A116:C116"/>
    <mergeCell ref="A117:C117"/>
    <mergeCell ref="A118:C118"/>
    <mergeCell ref="A131:C131"/>
    <mergeCell ref="A132:C132"/>
    <mergeCell ref="A122:C122"/>
    <mergeCell ref="A123:C123"/>
    <mergeCell ref="A176:C176"/>
    <mergeCell ref="A177:C177"/>
    <mergeCell ref="A179:C179"/>
    <mergeCell ref="A175:C175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69:C169"/>
    <mergeCell ref="A170:C170"/>
    <mergeCell ref="A180:C180"/>
    <mergeCell ref="A136:C136"/>
    <mergeCell ref="A137:C137"/>
    <mergeCell ref="A171:C171"/>
    <mergeCell ref="A173:C173"/>
    <mergeCell ref="A174:C174"/>
    <mergeCell ref="A172:C172"/>
    <mergeCell ref="A152:C152"/>
    <mergeCell ref="A153:C153"/>
    <mergeCell ref="A154:C154"/>
    <mergeCell ref="A155:C155"/>
    <mergeCell ref="A156:C156"/>
    <mergeCell ref="A159:C159"/>
    <mergeCell ref="A160:C160"/>
    <mergeCell ref="A161:C161"/>
    <mergeCell ref="A162:C162"/>
    <mergeCell ref="A163:C163"/>
    <mergeCell ref="A158:C158"/>
    <mergeCell ref="A164:C164"/>
    <mergeCell ref="A165:C165"/>
    <mergeCell ref="A166:C166"/>
    <mergeCell ref="A157:C157"/>
    <mergeCell ref="A167:C167"/>
    <mergeCell ref="A168:C168"/>
    <mergeCell ref="A202:C202"/>
    <mergeCell ref="A203:C203"/>
    <mergeCell ref="A204:C204"/>
    <mergeCell ref="A205:C205"/>
    <mergeCell ref="A206:C206"/>
    <mergeCell ref="A181:C181"/>
    <mergeCell ref="A182:C182"/>
    <mergeCell ref="A183:C183"/>
    <mergeCell ref="A184:C184"/>
    <mergeCell ref="A201:C201"/>
    <mergeCell ref="A191:C191"/>
    <mergeCell ref="A192:C192"/>
    <mergeCell ref="A193:C193"/>
    <mergeCell ref="A194:C194"/>
    <mergeCell ref="A195:C195"/>
    <mergeCell ref="A196:C196"/>
    <mergeCell ref="A197:C197"/>
    <mergeCell ref="A185:C185"/>
    <mergeCell ref="A186:C186"/>
    <mergeCell ref="A187:C187"/>
    <mergeCell ref="A188:C188"/>
    <mergeCell ref="A189:C189"/>
    <mergeCell ref="A190:C190"/>
    <mergeCell ref="A200:C200"/>
    <mergeCell ref="A212:C212"/>
    <mergeCell ref="A213:C213"/>
    <mergeCell ref="A214:C214"/>
    <mergeCell ref="A215:C215"/>
    <mergeCell ref="A216:C216"/>
    <mergeCell ref="A207:C207"/>
    <mergeCell ref="A208:C208"/>
    <mergeCell ref="A209:C209"/>
    <mergeCell ref="A210:C210"/>
    <mergeCell ref="A211:C211"/>
    <mergeCell ref="A222:C222"/>
    <mergeCell ref="A223:C223"/>
    <mergeCell ref="A224:C224"/>
    <mergeCell ref="A225:C225"/>
    <mergeCell ref="A226:C226"/>
    <mergeCell ref="A217:C217"/>
    <mergeCell ref="A218:C218"/>
    <mergeCell ref="A219:C219"/>
    <mergeCell ref="A220:C220"/>
    <mergeCell ref="A221:C221"/>
    <mergeCell ref="A232:C232"/>
    <mergeCell ref="A233:C233"/>
    <mergeCell ref="A234:C234"/>
    <mergeCell ref="A235:C235"/>
    <mergeCell ref="A236:C236"/>
    <mergeCell ref="A227:C227"/>
    <mergeCell ref="A228:C228"/>
    <mergeCell ref="A229:C229"/>
    <mergeCell ref="A230:C230"/>
    <mergeCell ref="A231:C231"/>
    <mergeCell ref="A243:C243"/>
    <mergeCell ref="A244:C244"/>
    <mergeCell ref="A245:C245"/>
    <mergeCell ref="A246:C246"/>
    <mergeCell ref="A247:C247"/>
    <mergeCell ref="A238:C238"/>
    <mergeCell ref="A239:C239"/>
    <mergeCell ref="A240:C240"/>
    <mergeCell ref="A241:C241"/>
    <mergeCell ref="A242:C242"/>
    <mergeCell ref="A253:C253"/>
    <mergeCell ref="A254:C254"/>
    <mergeCell ref="A255:C255"/>
    <mergeCell ref="A256:C256"/>
    <mergeCell ref="A257:C257"/>
    <mergeCell ref="A248:C248"/>
    <mergeCell ref="A249:C249"/>
    <mergeCell ref="A250:C250"/>
    <mergeCell ref="A251:C251"/>
    <mergeCell ref="A252:C252"/>
    <mergeCell ref="A258:C258"/>
    <mergeCell ref="A259:C259"/>
    <mergeCell ref="A260:C260"/>
    <mergeCell ref="A263:C263"/>
    <mergeCell ref="A264:C264"/>
    <mergeCell ref="A265:C265"/>
    <mergeCell ref="A266:C266"/>
    <mergeCell ref="A267:C267"/>
    <mergeCell ref="A261:C261"/>
    <mergeCell ref="A262:C262"/>
    <mergeCell ref="A275:C275"/>
    <mergeCell ref="A277:C277"/>
    <mergeCell ref="A278:C278"/>
    <mergeCell ref="A279:C279"/>
    <mergeCell ref="A280:C280"/>
    <mergeCell ref="A268:C268"/>
    <mergeCell ref="A269:C269"/>
    <mergeCell ref="A270:C270"/>
    <mergeCell ref="A271:C271"/>
    <mergeCell ref="A274:C274"/>
    <mergeCell ref="A273:C273"/>
    <mergeCell ref="A272:C272"/>
    <mergeCell ref="A292:C292"/>
    <mergeCell ref="A294:C294"/>
    <mergeCell ref="A295:C295"/>
    <mergeCell ref="A296:C296"/>
    <mergeCell ref="A297:C297"/>
    <mergeCell ref="A293:C293"/>
    <mergeCell ref="A301:C301"/>
    <mergeCell ref="A309:C309"/>
    <mergeCell ref="A310:C310"/>
    <mergeCell ref="A312:C312"/>
    <mergeCell ref="A313:C313"/>
    <mergeCell ref="A314:C314"/>
    <mergeCell ref="A304:C304"/>
    <mergeCell ref="A305:C305"/>
    <mergeCell ref="A306:C306"/>
    <mergeCell ref="A307:C307"/>
    <mergeCell ref="A308:C308"/>
    <mergeCell ref="A326:C326"/>
    <mergeCell ref="A327:C327"/>
    <mergeCell ref="A328:C328"/>
    <mergeCell ref="A321:C321"/>
    <mergeCell ref="A322:C322"/>
    <mergeCell ref="A323:C323"/>
    <mergeCell ref="A324:C324"/>
    <mergeCell ref="A315:C315"/>
    <mergeCell ref="A316:C316"/>
    <mergeCell ref="A317:C317"/>
    <mergeCell ref="A320:C320"/>
    <mergeCell ref="A344:C344"/>
    <mergeCell ref="A345:C345"/>
    <mergeCell ref="A346:C346"/>
    <mergeCell ref="A347:C347"/>
    <mergeCell ref="A350:C350"/>
    <mergeCell ref="A332:C332"/>
    <mergeCell ref="A340:C340"/>
    <mergeCell ref="A341:C341"/>
    <mergeCell ref="A342:C342"/>
    <mergeCell ref="A343:C343"/>
    <mergeCell ref="A334:C334"/>
    <mergeCell ref="A335:C335"/>
    <mergeCell ref="A338:C338"/>
    <mergeCell ref="A339:C339"/>
    <mergeCell ref="A337:C337"/>
    <mergeCell ref="A336:C336"/>
    <mergeCell ref="A333:C333"/>
    <mergeCell ref="A348:C348"/>
    <mergeCell ref="A349:C349"/>
    <mergeCell ref="A358:C358"/>
    <mergeCell ref="A359:C359"/>
    <mergeCell ref="A360:C360"/>
    <mergeCell ref="A361:C361"/>
    <mergeCell ref="A362:C362"/>
    <mergeCell ref="A351:C351"/>
    <mergeCell ref="A352:C352"/>
    <mergeCell ref="A353:C353"/>
    <mergeCell ref="A354:C354"/>
    <mergeCell ref="A357:C357"/>
    <mergeCell ref="A355:C355"/>
    <mergeCell ref="A356:C356"/>
    <mergeCell ref="A368:C368"/>
    <mergeCell ref="A369:C369"/>
    <mergeCell ref="A370:C370"/>
    <mergeCell ref="A371:C371"/>
    <mergeCell ref="A372:C372"/>
    <mergeCell ref="A363:C363"/>
    <mergeCell ref="A364:C364"/>
    <mergeCell ref="A365:C365"/>
    <mergeCell ref="A366:C366"/>
    <mergeCell ref="A367:C367"/>
    <mergeCell ref="A378:C378"/>
    <mergeCell ref="A379:C379"/>
    <mergeCell ref="A380:C380"/>
    <mergeCell ref="A382:C382"/>
    <mergeCell ref="A383:C383"/>
    <mergeCell ref="A373:C373"/>
    <mergeCell ref="A374:C374"/>
    <mergeCell ref="A375:C375"/>
    <mergeCell ref="A376:C376"/>
    <mergeCell ref="A377:C377"/>
    <mergeCell ref="A381:C381"/>
    <mergeCell ref="A389:C389"/>
    <mergeCell ref="A390:C390"/>
    <mergeCell ref="A391:C391"/>
    <mergeCell ref="A392:C392"/>
    <mergeCell ref="A393:C393"/>
    <mergeCell ref="A384:C384"/>
    <mergeCell ref="A385:C385"/>
    <mergeCell ref="A386:C386"/>
    <mergeCell ref="A387:C387"/>
    <mergeCell ref="A388:C388"/>
    <mergeCell ref="A452:C452"/>
    <mergeCell ref="A455:C455"/>
    <mergeCell ref="A463:C463"/>
    <mergeCell ref="A453:C453"/>
    <mergeCell ref="A454:C454"/>
    <mergeCell ref="A456:C456"/>
    <mergeCell ref="A457:C457"/>
    <mergeCell ref="A458:C458"/>
    <mergeCell ref="A459:C459"/>
    <mergeCell ref="A460:C460"/>
    <mergeCell ref="A461:C461"/>
    <mergeCell ref="A462:C462"/>
    <mergeCell ref="A495:C495"/>
    <mergeCell ref="A496:C496"/>
    <mergeCell ref="A497:C497"/>
    <mergeCell ref="A498:C498"/>
    <mergeCell ref="A477:C477"/>
    <mergeCell ref="A478:C478"/>
    <mergeCell ref="A479:C479"/>
    <mergeCell ref="A480:C480"/>
    <mergeCell ref="A481:C481"/>
    <mergeCell ref="A483:C483"/>
    <mergeCell ref="A482:C482"/>
    <mergeCell ref="A484:C484"/>
    <mergeCell ref="A485:C485"/>
    <mergeCell ref="A486:C486"/>
    <mergeCell ref="A489:C489"/>
    <mergeCell ref="A490:C490"/>
    <mergeCell ref="A491:C491"/>
    <mergeCell ref="A492:C492"/>
    <mergeCell ref="A487:C487"/>
    <mergeCell ref="A488:C488"/>
    <mergeCell ref="A493:C493"/>
    <mergeCell ref="A494:C494"/>
    <mergeCell ref="A476:C476"/>
    <mergeCell ref="A467:C467"/>
    <mergeCell ref="A468:C468"/>
    <mergeCell ref="A469:C469"/>
    <mergeCell ref="A470:C470"/>
    <mergeCell ref="A471:C471"/>
    <mergeCell ref="A394:C394"/>
    <mergeCell ref="A395:C395"/>
    <mergeCell ref="A464:C464"/>
    <mergeCell ref="A465:C465"/>
    <mergeCell ref="A466:C466"/>
    <mergeCell ref="A472:C472"/>
    <mergeCell ref="A473:C473"/>
    <mergeCell ref="A474:C474"/>
    <mergeCell ref="A475:C475"/>
    <mergeCell ref="A440:C440"/>
    <mergeCell ref="A441:C441"/>
    <mergeCell ref="A442:C442"/>
    <mergeCell ref="A443:C443"/>
    <mergeCell ref="A444:C444"/>
    <mergeCell ref="A445:C445"/>
    <mergeCell ref="A434:C434"/>
    <mergeCell ref="A435:C435"/>
    <mergeCell ref="A436:C436"/>
    <mergeCell ref="A438:C438"/>
    <mergeCell ref="A439:C439"/>
    <mergeCell ref="A404:C404"/>
    <mergeCell ref="A412:C412"/>
    <mergeCell ref="A413:C413"/>
    <mergeCell ref="A411:C411"/>
    <mergeCell ref="A405:C405"/>
    <mergeCell ref="A406:C406"/>
    <mergeCell ref="A407:C407"/>
    <mergeCell ref="A408:C408"/>
    <mergeCell ref="A409:C409"/>
    <mergeCell ref="A410:C410"/>
    <mergeCell ref="A414:C414"/>
    <mergeCell ref="A415:C415"/>
    <mergeCell ref="A416:C416"/>
    <mergeCell ref="A417:C417"/>
    <mergeCell ref="A418:C418"/>
    <mergeCell ref="A419:C419"/>
    <mergeCell ref="A420:C420"/>
    <mergeCell ref="A421:C421"/>
    <mergeCell ref="A422:C422"/>
    <mergeCell ref="A432:C432"/>
    <mergeCell ref="A433:C433"/>
    <mergeCell ref="A447:C447"/>
    <mergeCell ref="A448:C448"/>
    <mergeCell ref="A449:C449"/>
    <mergeCell ref="A450:C450"/>
    <mergeCell ref="A451:C451"/>
    <mergeCell ref="A396:C396"/>
    <mergeCell ref="A397:C397"/>
    <mergeCell ref="A398:C398"/>
    <mergeCell ref="A399:C399"/>
    <mergeCell ref="A400:C400"/>
    <mergeCell ref="A401:C401"/>
    <mergeCell ref="A402:C402"/>
    <mergeCell ref="A403:C403"/>
    <mergeCell ref="A446:C446"/>
    <mergeCell ref="A423:C423"/>
    <mergeCell ref="A424:C424"/>
    <mergeCell ref="A425:C425"/>
    <mergeCell ref="A426:C426"/>
    <mergeCell ref="A427:C427"/>
    <mergeCell ref="A428:C428"/>
    <mergeCell ref="A429:C429"/>
    <mergeCell ref="A430:C430"/>
    <mergeCell ref="A431:C431"/>
    <mergeCell ref="A437:C437"/>
  </mergeCells>
  <pageMargins left="0.25" right="0.25" top="0.75" bottom="0.75" header="0.3" footer="0.3"/>
  <pageSetup paperSize="9" scale="9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G15"/>
  <sheetViews>
    <sheetView workbookViewId="0">
      <selection activeCell="H18" sqref="H18"/>
    </sheetView>
  </sheetViews>
  <sheetFormatPr defaultRowHeight="15" x14ac:dyDescent="0.25"/>
  <cols>
    <col min="1" max="1" width="10.28515625" customWidth="1"/>
    <col min="2" max="7" width="25.28515625" customWidth="1"/>
  </cols>
  <sheetData>
    <row r="1" spans="1:7" ht="42" customHeight="1" x14ac:dyDescent="0.25">
      <c r="A1" s="279" t="s">
        <v>246</v>
      </c>
      <c r="B1" s="279"/>
      <c r="C1" s="279"/>
      <c r="D1" s="279"/>
      <c r="E1" s="279"/>
      <c r="F1" s="279"/>
      <c r="G1" s="279"/>
    </row>
    <row r="2" spans="1:7" ht="18" customHeight="1" x14ac:dyDescent="0.25">
      <c r="A2" s="4"/>
      <c r="B2" s="4"/>
      <c r="C2" s="4"/>
      <c r="D2" s="4"/>
      <c r="E2" s="4"/>
      <c r="F2" s="4"/>
      <c r="G2" s="4"/>
    </row>
    <row r="3" spans="1:7" ht="15.75" customHeight="1" x14ac:dyDescent="0.25">
      <c r="A3" s="279" t="s">
        <v>25</v>
      </c>
      <c r="B3" s="279"/>
      <c r="C3" s="279"/>
      <c r="D3" s="279"/>
      <c r="E3" s="279"/>
      <c r="F3" s="279"/>
      <c r="G3" s="279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ht="18" customHeight="1" x14ac:dyDescent="0.25">
      <c r="A5" s="279" t="s">
        <v>207</v>
      </c>
      <c r="B5" s="279"/>
      <c r="C5" s="279"/>
      <c r="D5" s="279"/>
      <c r="E5" s="279"/>
      <c r="F5" s="279"/>
      <c r="G5" s="279"/>
    </row>
    <row r="6" spans="1:7" ht="18" customHeight="1" x14ac:dyDescent="0.25">
      <c r="A6" s="113"/>
      <c r="B6" s="113"/>
      <c r="C6" s="113"/>
      <c r="D6" s="113"/>
      <c r="E6" s="113"/>
      <c r="F6" s="113"/>
      <c r="G6" s="113"/>
    </row>
    <row r="7" spans="1:7" ht="18" customHeight="1" x14ac:dyDescent="0.25">
      <c r="A7" s="279" t="s">
        <v>208</v>
      </c>
      <c r="B7" s="279"/>
      <c r="C7" s="279"/>
      <c r="D7" s="279"/>
      <c r="E7" s="279"/>
      <c r="F7" s="279"/>
      <c r="G7" s="279"/>
    </row>
    <row r="8" spans="1:7" ht="18" x14ac:dyDescent="0.25">
      <c r="A8" s="4"/>
      <c r="B8" s="4"/>
      <c r="C8" s="4"/>
      <c r="D8" s="4"/>
      <c r="E8" s="4"/>
      <c r="F8" s="5"/>
      <c r="G8" s="5"/>
    </row>
    <row r="9" spans="1:7" ht="25.5" x14ac:dyDescent="0.25">
      <c r="A9" s="14" t="s">
        <v>209</v>
      </c>
      <c r="B9" s="13" t="s">
        <v>210</v>
      </c>
      <c r="C9" s="13" t="s">
        <v>247</v>
      </c>
      <c r="D9" s="14" t="s">
        <v>248</v>
      </c>
      <c r="E9" s="14" t="s">
        <v>249</v>
      </c>
      <c r="F9" s="14" t="s">
        <v>211</v>
      </c>
      <c r="G9" s="14" t="s">
        <v>311</v>
      </c>
    </row>
    <row r="10" spans="1:7" ht="25.5" x14ac:dyDescent="0.25">
      <c r="A10" s="8">
        <v>8</v>
      </c>
      <c r="B10" s="8" t="s">
        <v>212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</row>
    <row r="11" spans="1:7" x14ac:dyDescent="0.25">
      <c r="A11" s="125">
        <v>84</v>
      </c>
      <c r="B11" s="10" t="s">
        <v>213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</row>
    <row r="12" spans="1:7" x14ac:dyDescent="0.25">
      <c r="A12" s="126" t="s">
        <v>214</v>
      </c>
      <c r="B12" s="23"/>
      <c r="C12" s="38">
        <v>0</v>
      </c>
      <c r="D12" s="38">
        <v>0</v>
      </c>
      <c r="E12" s="38">
        <v>0</v>
      </c>
      <c r="F12" s="38">
        <v>0</v>
      </c>
      <c r="G12" s="38">
        <v>0</v>
      </c>
    </row>
    <row r="13" spans="1:7" ht="25.5" x14ac:dyDescent="0.25">
      <c r="A13" s="9">
        <v>5</v>
      </c>
      <c r="B13" s="127" t="s">
        <v>215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</row>
    <row r="14" spans="1:7" ht="25.5" x14ac:dyDescent="0.25">
      <c r="A14" s="125">
        <v>54</v>
      </c>
      <c r="B14" s="128" t="s">
        <v>216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</row>
    <row r="15" spans="1:7" x14ac:dyDescent="0.25">
      <c r="A15" s="126" t="s">
        <v>214</v>
      </c>
      <c r="B15" s="23"/>
      <c r="C15" s="38">
        <v>0</v>
      </c>
      <c r="D15" s="38">
        <v>0</v>
      </c>
      <c r="E15" s="38">
        <v>0</v>
      </c>
      <c r="F15" s="38">
        <v>0</v>
      </c>
      <c r="G15" s="38">
        <v>0</v>
      </c>
    </row>
  </sheetData>
  <mergeCells count="4">
    <mergeCell ref="A1:G1"/>
    <mergeCell ref="A3:G3"/>
    <mergeCell ref="A5:G5"/>
    <mergeCell ref="A7:G7"/>
  </mergeCells>
  <pageMargins left="0.7" right="0.7" top="0.75" bottom="0.75" header="0.3" footer="0.3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  <pageSetUpPr fitToPage="1"/>
  </sheetPr>
  <dimension ref="A1:F20"/>
  <sheetViews>
    <sheetView tabSelected="1" workbookViewId="0">
      <selection activeCell="J13" sqref="J13"/>
    </sheetView>
  </sheetViews>
  <sheetFormatPr defaultRowHeight="15" x14ac:dyDescent="0.25"/>
  <cols>
    <col min="1" max="1" width="27.42578125" customWidth="1"/>
    <col min="2" max="2" width="23.140625" customWidth="1"/>
    <col min="3" max="6" width="25.28515625" customWidth="1"/>
  </cols>
  <sheetData>
    <row r="1" spans="1:6" ht="42" customHeight="1" x14ac:dyDescent="0.25">
      <c r="A1" s="279" t="s">
        <v>309</v>
      </c>
      <c r="B1" s="279"/>
      <c r="C1" s="279"/>
      <c r="D1" s="279"/>
      <c r="E1" s="279"/>
      <c r="F1" s="279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279" t="s">
        <v>25</v>
      </c>
      <c r="B3" s="279"/>
      <c r="C3" s="279"/>
      <c r="D3" s="279"/>
      <c r="E3" s="279"/>
      <c r="F3" s="279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279" t="s">
        <v>217</v>
      </c>
      <c r="B5" s="279"/>
      <c r="C5" s="279"/>
      <c r="D5" s="279"/>
      <c r="E5" s="279"/>
      <c r="F5" s="279"/>
    </row>
    <row r="6" spans="1:6" ht="18" x14ac:dyDescent="0.25">
      <c r="A6" s="4"/>
      <c r="B6" s="4"/>
      <c r="C6" s="4"/>
      <c r="D6" s="4"/>
      <c r="E6" s="5"/>
      <c r="F6" s="5"/>
    </row>
    <row r="7" spans="1:6" ht="25.5" x14ac:dyDescent="0.25">
      <c r="A7" s="13" t="s">
        <v>180</v>
      </c>
      <c r="B7" s="13" t="s">
        <v>247</v>
      </c>
      <c r="C7" s="14" t="s">
        <v>248</v>
      </c>
      <c r="D7" s="14" t="s">
        <v>249</v>
      </c>
      <c r="E7" s="14" t="s">
        <v>211</v>
      </c>
      <c r="F7" s="14" t="s">
        <v>310</v>
      </c>
    </row>
    <row r="8" spans="1:6" x14ac:dyDescent="0.25">
      <c r="A8" s="8" t="s">
        <v>218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</row>
    <row r="9" spans="1:6" x14ac:dyDescent="0.25">
      <c r="A9" s="8" t="s">
        <v>219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</row>
    <row r="10" spans="1:6" x14ac:dyDescent="0.25">
      <c r="A10" s="129" t="s">
        <v>220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</row>
    <row r="11" spans="1:6" ht="38.25" x14ac:dyDescent="0.25">
      <c r="A11" s="8" t="s">
        <v>221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</row>
    <row r="12" spans="1:6" ht="38.25" x14ac:dyDescent="0.25">
      <c r="A12" s="11" t="s">
        <v>222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</row>
    <row r="13" spans="1:6" x14ac:dyDescent="0.25">
      <c r="A13" s="130" t="s">
        <v>214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</row>
    <row r="14" spans="1:6" x14ac:dyDescent="0.25">
      <c r="A14" s="11"/>
      <c r="B14" s="38">
        <v>0</v>
      </c>
      <c r="C14" s="38">
        <v>0</v>
      </c>
      <c r="D14" s="38">
        <v>0</v>
      </c>
      <c r="E14" s="38">
        <v>0</v>
      </c>
      <c r="F14" s="38">
        <v>0</v>
      </c>
    </row>
    <row r="15" spans="1:6" x14ac:dyDescent="0.25">
      <c r="A15" s="8" t="s">
        <v>223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</row>
    <row r="16" spans="1:6" x14ac:dyDescent="0.25">
      <c r="A16" s="127" t="s">
        <v>219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</row>
    <row r="17" spans="1:6" x14ac:dyDescent="0.25">
      <c r="A17" s="129" t="s">
        <v>220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</row>
    <row r="18" spans="1:6" x14ac:dyDescent="0.25">
      <c r="A18" s="127" t="s">
        <v>224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</row>
    <row r="19" spans="1:6" x14ac:dyDescent="0.25">
      <c r="A19" s="129" t="s">
        <v>225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</row>
    <row r="20" spans="1:6" x14ac:dyDescent="0.25">
      <c r="A20" s="131" t="s">
        <v>214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POSEBNI DIO</vt:lpstr>
      <vt:lpstr>Račun financiranja</vt:lpstr>
      <vt:lpstr>Račun financiranja po izvorima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Lea</cp:lastModifiedBy>
  <cp:lastPrinted>2025-10-14T11:15:50Z</cp:lastPrinted>
  <dcterms:created xsi:type="dcterms:W3CDTF">2022-08-12T12:51:27Z</dcterms:created>
  <dcterms:modified xsi:type="dcterms:W3CDTF">2025-12-23T12:11:54Z</dcterms:modified>
</cp:coreProperties>
</file>