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\Desktop\Lea\RVI IZVRŠENJE\izvršenje 6-2025\"/>
    </mc:Choice>
  </mc:AlternateContent>
  <xr:revisionPtr revIDLastSave="0" documentId="13_ncr:1_{8FFA562D-9E97-444E-AD8A-560F74822804}" xr6:coauthVersionLast="47" xr6:coauthVersionMax="47" xr10:uidLastSave="{00000000-0000-0000-0000-000000000000}"/>
  <bookViews>
    <workbookView xWindow="-120" yWindow="-120" windowWidth="29040" windowHeight="15720" activeTab="4" xr2:uid="{D99F4179-9FED-4B9C-9584-5AD2F1C9AED1}"/>
  </bookViews>
  <sheets>
    <sheet name="SAŽETAK" sheetId="5" r:id="rId1"/>
    <sheet name="Račun prihoda i rashoda" sheetId="4" r:id="rId2"/>
    <sheet name="Rashodi prema funkcijskoj klasi" sheetId="3" r:id="rId3"/>
    <sheet name="Prihodi i rashodi po izvorima" sheetId="2" r:id="rId4"/>
    <sheet name="Posebni dio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4" l="1"/>
  <c r="F38" i="4"/>
  <c r="F39" i="4"/>
  <c r="F40" i="4"/>
  <c r="F41" i="4"/>
  <c r="F42" i="4"/>
  <c r="F43" i="4"/>
  <c r="F44" i="4"/>
  <c r="F45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0" i="4"/>
  <c r="G32" i="5" l="1"/>
  <c r="F29" i="5"/>
  <c r="G29" i="5" l="1"/>
  <c r="H29" i="5"/>
  <c r="H14" i="5" l="1"/>
  <c r="H11" i="5"/>
  <c r="H9" i="5"/>
  <c r="E10" i="4"/>
  <c r="F14" i="5"/>
  <c r="H32" i="5" l="1"/>
  <c r="G14" i="5"/>
  <c r="J32" i="5" l="1"/>
  <c r="J29" i="5"/>
  <c r="I29" i="5"/>
  <c r="J28" i="5"/>
  <c r="I28" i="5"/>
  <c r="I10" i="5"/>
  <c r="J10" i="5"/>
  <c r="I11" i="5"/>
  <c r="J11" i="5"/>
  <c r="I12" i="5"/>
  <c r="J12" i="5"/>
  <c r="I13" i="5"/>
  <c r="J13" i="5"/>
  <c r="I14" i="5"/>
  <c r="J14" i="5"/>
  <c r="J9" i="5"/>
  <c r="I9" i="5"/>
  <c r="F32" i="5"/>
  <c r="I32" i="5" s="1"/>
  <c r="G19" i="4" l="1"/>
  <c r="G26" i="4"/>
  <c r="G27" i="4"/>
  <c r="G25" i="4"/>
  <c r="D51" i="4"/>
  <c r="D52" i="4"/>
  <c r="D53" i="4"/>
  <c r="D54" i="4"/>
  <c r="D58" i="4"/>
  <c r="D60" i="4"/>
  <c r="D64" i="4"/>
  <c r="D65" i="4"/>
  <c r="D70" i="4"/>
  <c r="D77" i="4"/>
  <c r="D87" i="4"/>
  <c r="D89" i="4"/>
  <c r="D108" i="4"/>
  <c r="D109" i="4"/>
  <c r="D112" i="4"/>
  <c r="D117" i="4"/>
  <c r="D33" i="4"/>
  <c r="D11" i="4" s="1"/>
  <c r="D10" i="4" s="1"/>
  <c r="G10" i="4" s="1"/>
  <c r="D12" i="4"/>
  <c r="D13" i="4"/>
  <c r="D15" i="4"/>
  <c r="D17" i="4"/>
  <c r="D20" i="4"/>
  <c r="D28" i="4"/>
  <c r="D34" i="4"/>
  <c r="D37" i="4"/>
  <c r="D39" i="4"/>
  <c r="D40" i="4"/>
  <c r="D42" i="4"/>
  <c r="D43" i="4"/>
  <c r="D44" i="4"/>
  <c r="F55" i="4"/>
  <c r="G55" i="4"/>
  <c r="F56" i="4"/>
  <c r="G56" i="4"/>
  <c r="F57" i="4"/>
  <c r="G57" i="4"/>
  <c r="F59" i="4"/>
  <c r="G59" i="4"/>
  <c r="F61" i="4"/>
  <c r="G61" i="4"/>
  <c r="F62" i="4"/>
  <c r="G62" i="4"/>
  <c r="F63" i="4"/>
  <c r="G63" i="4"/>
  <c r="F66" i="4"/>
  <c r="G66" i="4"/>
  <c r="F67" i="4"/>
  <c r="G67" i="4"/>
  <c r="F68" i="4"/>
  <c r="G68" i="4"/>
  <c r="F69" i="4"/>
  <c r="G69" i="4"/>
  <c r="F71" i="4"/>
  <c r="G71" i="4"/>
  <c r="F72" i="4"/>
  <c r="G72" i="4"/>
  <c r="F73" i="4"/>
  <c r="G73" i="4"/>
  <c r="F74" i="4"/>
  <c r="G74" i="4"/>
  <c r="F75" i="4"/>
  <c r="G75" i="4"/>
  <c r="F76" i="4"/>
  <c r="G76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8" i="4"/>
  <c r="G88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9" i="4"/>
  <c r="G99" i="4"/>
  <c r="F100" i="4"/>
  <c r="G100" i="4"/>
  <c r="F101" i="4"/>
  <c r="G101" i="4"/>
  <c r="F102" i="4"/>
  <c r="G102" i="4"/>
  <c r="F103" i="4"/>
  <c r="G103" i="4"/>
  <c r="F104" i="4"/>
  <c r="G104" i="4"/>
  <c r="F105" i="4"/>
  <c r="G105" i="4"/>
  <c r="F106" i="4"/>
  <c r="G106" i="4"/>
  <c r="F107" i="4"/>
  <c r="G107" i="4"/>
  <c r="F110" i="4"/>
  <c r="G110" i="4"/>
  <c r="F111" i="4"/>
  <c r="G111" i="4"/>
  <c r="F112" i="4"/>
  <c r="F113" i="4"/>
  <c r="G113" i="4"/>
  <c r="F114" i="4"/>
  <c r="G114" i="4"/>
  <c r="F115" i="4"/>
  <c r="G115" i="4"/>
  <c r="F116" i="4"/>
  <c r="G116" i="4"/>
  <c r="F118" i="4"/>
  <c r="G118" i="4"/>
  <c r="F119" i="4"/>
  <c r="G119" i="4"/>
  <c r="F120" i="4"/>
  <c r="G120" i="4"/>
  <c r="F121" i="4"/>
  <c r="G121" i="4"/>
  <c r="G14" i="4"/>
  <c r="G16" i="4"/>
  <c r="G18" i="4"/>
  <c r="G21" i="4"/>
  <c r="G23" i="4"/>
  <c r="G24" i="4"/>
  <c r="G30" i="4"/>
  <c r="G31" i="4"/>
  <c r="G32" i="4"/>
  <c r="G35" i="4"/>
  <c r="G36" i="4"/>
  <c r="G38" i="4"/>
  <c r="G41" i="4"/>
  <c r="G42" i="4"/>
  <c r="G43" i="4"/>
  <c r="G44" i="4"/>
  <c r="G45" i="4"/>
  <c r="E54" i="4"/>
  <c r="E58" i="4"/>
  <c r="G58" i="4" s="1"/>
  <c r="E60" i="4"/>
  <c r="G60" i="4" s="1"/>
  <c r="E65" i="4"/>
  <c r="E70" i="4"/>
  <c r="E77" i="4"/>
  <c r="E87" i="4"/>
  <c r="E89" i="4"/>
  <c r="E112" i="4"/>
  <c r="G112" i="4" s="1"/>
  <c r="E117" i="4"/>
  <c r="G117" i="4" s="1"/>
  <c r="E98" i="4"/>
  <c r="G98" i="4" s="1"/>
  <c r="E13" i="4"/>
  <c r="E15" i="4"/>
  <c r="E17" i="4"/>
  <c r="E20" i="4"/>
  <c r="E22" i="4"/>
  <c r="E29" i="4"/>
  <c r="E28" i="4" s="1"/>
  <c r="E34" i="4"/>
  <c r="E37" i="4"/>
  <c r="E40" i="4"/>
  <c r="E39" i="4" s="1"/>
  <c r="C109" i="4"/>
  <c r="C108" i="4" s="1"/>
  <c r="C89" i="4"/>
  <c r="C77" i="4"/>
  <c r="C70" i="4"/>
  <c r="C65" i="4"/>
  <c r="C60" i="4"/>
  <c r="C39" i="4"/>
  <c r="C33" i="4"/>
  <c r="C28" i="4"/>
  <c r="C22" i="4"/>
  <c r="G65" i="4" l="1"/>
  <c r="G70" i="4"/>
  <c r="G77" i="4"/>
  <c r="G87" i="4"/>
  <c r="G89" i="4"/>
  <c r="G28" i="4"/>
  <c r="G34" i="4"/>
  <c r="G29" i="4"/>
  <c r="G40" i="4"/>
  <c r="F98" i="4"/>
  <c r="F58" i="4"/>
  <c r="E53" i="4"/>
  <c r="G53" i="4" s="1"/>
  <c r="G37" i="4"/>
  <c r="F60" i="4"/>
  <c r="G17" i="4"/>
  <c r="G15" i="4"/>
  <c r="F70" i="4"/>
  <c r="G22" i="4"/>
  <c r="E109" i="4"/>
  <c r="G39" i="4"/>
  <c r="G20" i="4"/>
  <c r="F117" i="4"/>
  <c r="F89" i="4"/>
  <c r="F87" i="4"/>
  <c r="F77" i="4"/>
  <c r="F65" i="4"/>
  <c r="E97" i="4"/>
  <c r="G54" i="4"/>
  <c r="G13" i="4"/>
  <c r="F54" i="4"/>
  <c r="E64" i="4"/>
  <c r="E33" i="4"/>
  <c r="E12" i="4"/>
  <c r="C12" i="4"/>
  <c r="C53" i="4"/>
  <c r="C64" i="4"/>
  <c r="E52" i="4" l="1"/>
  <c r="G52" i="4" s="1"/>
  <c r="F53" i="4"/>
  <c r="G33" i="4"/>
  <c r="G64" i="4"/>
  <c r="F64" i="4"/>
  <c r="G97" i="4"/>
  <c r="F97" i="4"/>
  <c r="E11" i="4"/>
  <c r="G12" i="4"/>
  <c r="G109" i="4"/>
  <c r="E108" i="4"/>
  <c r="F109" i="4"/>
  <c r="C52" i="4"/>
  <c r="C51" i="4" s="1"/>
  <c r="C11" i="4"/>
  <c r="F108" i="4" l="1"/>
  <c r="G108" i="4"/>
  <c r="G11" i="4"/>
  <c r="E51" i="4"/>
  <c r="F52" i="4"/>
  <c r="C10" i="4"/>
  <c r="F51" i="4" l="1"/>
  <c r="G51" i="4"/>
  <c r="E12" i="3" l="1"/>
  <c r="E13" i="3"/>
  <c r="E14" i="3"/>
  <c r="E15" i="3"/>
  <c r="E16" i="3"/>
  <c r="E11" i="3"/>
  <c r="F12" i="3"/>
  <c r="F13" i="3"/>
  <c r="F14" i="3"/>
  <c r="F15" i="3"/>
  <c r="F16" i="3"/>
  <c r="F11" i="3"/>
  <c r="C32" i="2" l="1"/>
  <c r="D32" i="2"/>
  <c r="B32" i="2"/>
  <c r="E32" i="2" s="1"/>
  <c r="C11" i="2"/>
  <c r="F11" i="2" s="1"/>
  <c r="D11" i="2"/>
  <c r="B11" i="2"/>
  <c r="C12" i="3"/>
  <c r="C11" i="3" s="1"/>
  <c r="D12" i="3"/>
  <c r="D11" i="3" s="1"/>
  <c r="B12" i="3"/>
  <c r="B11" i="3" s="1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E11" i="2" l="1"/>
  <c r="B43" i="2" l="1"/>
  <c r="D43" i="2"/>
  <c r="C43" i="2"/>
  <c r="B41" i="2"/>
  <c r="D41" i="2"/>
  <c r="C41" i="2"/>
  <c r="B38" i="2"/>
  <c r="D38" i="2"/>
  <c r="C38" i="2"/>
  <c r="B35" i="2"/>
  <c r="D35" i="2"/>
  <c r="C35" i="2"/>
  <c r="B33" i="2"/>
  <c r="D33" i="2"/>
  <c r="C33" i="2"/>
  <c r="B22" i="2"/>
  <c r="D22" i="2"/>
  <c r="C22" i="2"/>
  <c r="B20" i="2"/>
  <c r="D20" i="2"/>
  <c r="C20" i="2"/>
  <c r="B17" i="2"/>
  <c r="D17" i="2"/>
  <c r="C17" i="2"/>
  <c r="B14" i="2"/>
  <c r="D14" i="2"/>
  <c r="C14" i="2"/>
  <c r="B45" i="2"/>
  <c r="D45" i="2"/>
  <c r="C45" i="2"/>
  <c r="B12" i="2"/>
  <c r="D12" i="2"/>
  <c r="C12" i="2"/>
  <c r="D24" i="2"/>
  <c r="B24" i="2"/>
  <c r="C24" i="2"/>
  <c r="E226" i="1" l="1"/>
  <c r="G108" i="1"/>
  <c r="G109" i="1"/>
  <c r="G110" i="1"/>
  <c r="F107" i="1"/>
  <c r="F106" i="1" s="1"/>
  <c r="F108" i="1"/>
  <c r="F109" i="1"/>
  <c r="F123" i="1"/>
  <c r="F127" i="1"/>
  <c r="F134" i="1"/>
  <c r="F144" i="1"/>
  <c r="G144" i="1" s="1"/>
  <c r="F146" i="1"/>
  <c r="G146" i="1" s="1"/>
  <c r="F151" i="1"/>
  <c r="G151" i="1" s="1"/>
  <c r="G148" i="1"/>
  <c r="F248" i="1"/>
  <c r="G248" i="1" s="1"/>
  <c r="G251" i="1"/>
  <c r="F205" i="1"/>
  <c r="G205" i="1" s="1"/>
  <c r="F209" i="1"/>
  <c r="G209" i="1" s="1"/>
  <c r="F211" i="1"/>
  <c r="F216" i="1"/>
  <c r="G216" i="1" s="1"/>
  <c r="F218" i="1"/>
  <c r="G218" i="1" s="1"/>
  <c r="F220" i="1"/>
  <c r="G220" i="1" s="1"/>
  <c r="F222" i="1"/>
  <c r="G222" i="1" s="1"/>
  <c r="F224" i="1"/>
  <c r="G224" i="1" s="1"/>
  <c r="F259" i="1"/>
  <c r="G259" i="1" s="1"/>
  <c r="F265" i="1"/>
  <c r="F271" i="1"/>
  <c r="G271" i="1" s="1"/>
  <c r="G270" i="1"/>
  <c r="F230" i="1"/>
  <c r="G230" i="1" s="1"/>
  <c r="F176" i="1"/>
  <c r="G176" i="1" s="1"/>
  <c r="F179" i="1"/>
  <c r="G179" i="1" s="1"/>
  <c r="F182" i="1"/>
  <c r="G182" i="1" s="1"/>
  <c r="F187" i="1"/>
  <c r="G187" i="1" s="1"/>
  <c r="F164" i="1"/>
  <c r="F168" i="1"/>
  <c r="G168" i="1" s="1"/>
  <c r="G21" i="1"/>
  <c r="G22" i="1"/>
  <c r="G23" i="1"/>
  <c r="G24" i="1"/>
  <c r="G26" i="1"/>
  <c r="G27" i="1"/>
  <c r="G28" i="1"/>
  <c r="G29" i="1"/>
  <c r="G30" i="1"/>
  <c r="G32" i="1"/>
  <c r="G33" i="1"/>
  <c r="G34" i="1"/>
  <c r="G35" i="1"/>
  <c r="G36" i="1"/>
  <c r="G37" i="1"/>
  <c r="G38" i="1"/>
  <c r="G40" i="1"/>
  <c r="G41" i="1"/>
  <c r="G42" i="1"/>
  <c r="G43" i="1"/>
  <c r="G46" i="1"/>
  <c r="G52" i="1"/>
  <c r="G54" i="1"/>
  <c r="G57" i="1"/>
  <c r="G58" i="1"/>
  <c r="G59" i="1"/>
  <c r="G60" i="1"/>
  <c r="G61" i="1"/>
  <c r="G62" i="1"/>
  <c r="G63" i="1"/>
  <c r="G64" i="1"/>
  <c r="G65" i="1"/>
  <c r="G66" i="1"/>
  <c r="G67" i="1"/>
  <c r="G68" i="1"/>
  <c r="G74" i="1"/>
  <c r="G76" i="1"/>
  <c r="G78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14" i="1"/>
  <c r="G115" i="1"/>
  <c r="G116" i="1"/>
  <c r="G117" i="1"/>
  <c r="G118" i="1"/>
  <c r="G119" i="1"/>
  <c r="G120" i="1"/>
  <c r="G121" i="1"/>
  <c r="G124" i="1"/>
  <c r="G125" i="1"/>
  <c r="G126" i="1"/>
  <c r="G128" i="1"/>
  <c r="G129" i="1"/>
  <c r="G130" i="1"/>
  <c r="G131" i="1"/>
  <c r="G132" i="1"/>
  <c r="G133" i="1"/>
  <c r="G135" i="1"/>
  <c r="G136" i="1"/>
  <c r="G137" i="1"/>
  <c r="G138" i="1"/>
  <c r="G139" i="1"/>
  <c r="G140" i="1"/>
  <c r="G141" i="1"/>
  <c r="G142" i="1"/>
  <c r="G143" i="1"/>
  <c r="G145" i="1"/>
  <c r="G147" i="1"/>
  <c r="G149" i="1"/>
  <c r="G152" i="1"/>
  <c r="G153" i="1"/>
  <c r="G154" i="1"/>
  <c r="G155" i="1"/>
  <c r="G156" i="1"/>
  <c r="G157" i="1"/>
  <c r="G158" i="1"/>
  <c r="G159" i="1"/>
  <c r="G165" i="1"/>
  <c r="G166" i="1"/>
  <c r="G167" i="1"/>
  <c r="G169" i="1"/>
  <c r="G170" i="1"/>
  <c r="G171" i="1"/>
  <c r="G177" i="1"/>
  <c r="G178" i="1"/>
  <c r="G180" i="1"/>
  <c r="G181" i="1"/>
  <c r="G183" i="1"/>
  <c r="G184" i="1"/>
  <c r="G185" i="1"/>
  <c r="G186" i="1"/>
  <c r="G188" i="1"/>
  <c r="G189" i="1"/>
  <c r="G190" i="1"/>
  <c r="G191" i="1"/>
  <c r="G192" i="1"/>
  <c r="G194" i="1"/>
  <c r="G195" i="1"/>
  <c r="G196" i="1"/>
  <c r="G197" i="1"/>
  <c r="G198" i="1"/>
  <c r="G199" i="1"/>
  <c r="G206" i="1"/>
  <c r="G207" i="1"/>
  <c r="G210" i="1"/>
  <c r="G212" i="1"/>
  <c r="G213" i="1"/>
  <c r="G214" i="1"/>
  <c r="G217" i="1"/>
  <c r="G219" i="1"/>
  <c r="G221" i="1"/>
  <c r="G223" i="1"/>
  <c r="G225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9" i="1"/>
  <c r="G250" i="1"/>
  <c r="G252" i="1"/>
  <c r="G253" i="1"/>
  <c r="G254" i="1"/>
  <c r="G260" i="1"/>
  <c r="G261" i="1"/>
  <c r="G262" i="1"/>
  <c r="G263" i="1"/>
  <c r="G264" i="1"/>
  <c r="G266" i="1"/>
  <c r="G267" i="1"/>
  <c r="G268" i="1"/>
  <c r="G269" i="1"/>
  <c r="G272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J106" i="1" l="1"/>
  <c r="G106" i="1"/>
  <c r="F105" i="1"/>
  <c r="G107" i="1"/>
  <c r="F150" i="1"/>
  <c r="G150" i="1" s="1"/>
  <c r="F122" i="1"/>
  <c r="F247" i="1"/>
  <c r="F215" i="1"/>
  <c r="G215" i="1" s="1"/>
  <c r="F204" i="1"/>
  <c r="F258" i="1"/>
  <c r="F257" i="1" s="1"/>
  <c r="F256" i="1" s="1"/>
  <c r="F255" i="1" s="1"/>
  <c r="G255" i="1" s="1"/>
  <c r="F163" i="1"/>
  <c r="F162" i="1" s="1"/>
  <c r="F229" i="1"/>
  <c r="G229" i="1" s="1"/>
  <c r="F175" i="1"/>
  <c r="G164" i="1"/>
  <c r="G105" i="1" l="1"/>
  <c r="F113" i="1"/>
  <c r="F112" i="1" s="1"/>
  <c r="F111" i="1" s="1"/>
  <c r="F203" i="1"/>
  <c r="F202" i="1" s="1"/>
  <c r="F201" i="1" s="1"/>
  <c r="F200" i="1" s="1"/>
  <c r="G247" i="1"/>
  <c r="F246" i="1"/>
  <c r="F228" i="1"/>
  <c r="F227" i="1" s="1"/>
  <c r="F174" i="1"/>
  <c r="F161" i="1"/>
  <c r="J161" i="1" s="1"/>
  <c r="G162" i="1"/>
  <c r="G112" i="1" l="1"/>
  <c r="G246" i="1"/>
  <c r="F245" i="1"/>
  <c r="G245" i="1" s="1"/>
  <c r="G228" i="1"/>
  <c r="G227" i="1"/>
  <c r="F226" i="1"/>
  <c r="F173" i="1"/>
  <c r="F160" i="1"/>
  <c r="G160" i="1" s="1"/>
  <c r="G161" i="1"/>
  <c r="F172" i="1" l="1"/>
  <c r="G172" i="1" s="1"/>
  <c r="F104" i="1" l="1"/>
  <c r="F103" i="1" s="1"/>
  <c r="F20" i="1"/>
  <c r="F25" i="1"/>
  <c r="F31" i="1"/>
  <c r="F39" i="1"/>
  <c r="F45" i="1"/>
  <c r="G45" i="1" s="1"/>
  <c r="F51" i="1"/>
  <c r="G51" i="1" s="1"/>
  <c r="F53" i="1"/>
  <c r="G53" i="1" s="1"/>
  <c r="E72" i="1"/>
  <c r="F73" i="1"/>
  <c r="G73" i="1" s="1"/>
  <c r="F75" i="1"/>
  <c r="G75" i="1" s="1"/>
  <c r="F77" i="1"/>
  <c r="G77" i="1" s="1"/>
  <c r="F80" i="1"/>
  <c r="J97" i="1"/>
  <c r="I97" i="1"/>
  <c r="F44" i="1" l="1"/>
  <c r="G44" i="1" s="1"/>
  <c r="F19" i="1"/>
  <c r="F79" i="1"/>
  <c r="F72" i="1"/>
  <c r="F50" i="1"/>
  <c r="I161" i="1"/>
  <c r="G50" i="1" l="1"/>
  <c r="F49" i="1"/>
  <c r="F18" i="1"/>
  <c r="G72" i="1"/>
  <c r="F71" i="1"/>
  <c r="J297" i="1"/>
  <c r="J7" i="1" s="1"/>
  <c r="I297" i="1"/>
  <c r="I7" i="1" s="1"/>
  <c r="J293" i="1"/>
  <c r="I293" i="1"/>
  <c r="J288" i="1"/>
  <c r="I288" i="1"/>
  <c r="E273" i="1"/>
  <c r="G273" i="1" s="1"/>
  <c r="E265" i="1"/>
  <c r="G265" i="1" s="1"/>
  <c r="J245" i="1"/>
  <c r="I245" i="1"/>
  <c r="J232" i="1"/>
  <c r="I232" i="1"/>
  <c r="J228" i="1"/>
  <c r="I228" i="1"/>
  <c r="G226" i="1"/>
  <c r="E211" i="1"/>
  <c r="E193" i="1"/>
  <c r="G193" i="1" s="1"/>
  <c r="E175" i="1"/>
  <c r="E163" i="1"/>
  <c r="G163" i="1" s="1"/>
  <c r="E134" i="1"/>
  <c r="G134" i="1" s="1"/>
  <c r="E127" i="1"/>
  <c r="G127" i="1" s="1"/>
  <c r="E123" i="1"/>
  <c r="G123" i="1" s="1"/>
  <c r="J112" i="1"/>
  <c r="I112" i="1"/>
  <c r="J90" i="1"/>
  <c r="I90" i="1"/>
  <c r="J84" i="1"/>
  <c r="I84" i="1"/>
  <c r="E80" i="1"/>
  <c r="I70" i="1"/>
  <c r="J64" i="1"/>
  <c r="I64" i="1"/>
  <c r="J57" i="1"/>
  <c r="J9" i="1" s="1"/>
  <c r="I57" i="1"/>
  <c r="I9" i="1" s="1"/>
  <c r="E56" i="1"/>
  <c r="E55" i="1" s="1"/>
  <c r="I48" i="1"/>
  <c r="E39" i="1"/>
  <c r="G39" i="1" s="1"/>
  <c r="E31" i="1"/>
  <c r="G31" i="1" s="1"/>
  <c r="E25" i="1"/>
  <c r="G25" i="1" s="1"/>
  <c r="E20" i="1"/>
  <c r="G20" i="1" s="1"/>
  <c r="E15" i="1"/>
  <c r="E14" i="1" s="1"/>
  <c r="E13" i="1" s="1"/>
  <c r="I5" i="1" l="1"/>
  <c r="E204" i="1"/>
  <c r="E203" i="1" s="1"/>
  <c r="G211" i="1"/>
  <c r="E174" i="1"/>
  <c r="G175" i="1"/>
  <c r="F70" i="1"/>
  <c r="G49" i="1"/>
  <c r="F48" i="1"/>
  <c r="E79" i="1"/>
  <c r="G79" i="1" s="1"/>
  <c r="G80" i="1"/>
  <c r="F17" i="1"/>
  <c r="E258" i="1"/>
  <c r="E19" i="1"/>
  <c r="E122" i="1"/>
  <c r="J256" i="1"/>
  <c r="J6" i="1" s="1"/>
  <c r="J203" i="1"/>
  <c r="J173" i="1"/>
  <c r="E71" i="1" l="1"/>
  <c r="G71" i="1" s="1"/>
  <c r="E257" i="1"/>
  <c r="G258" i="1"/>
  <c r="E113" i="1"/>
  <c r="G113" i="1" s="1"/>
  <c r="G122" i="1"/>
  <c r="G204" i="1"/>
  <c r="E173" i="1"/>
  <c r="G174" i="1"/>
  <c r="G70" i="1"/>
  <c r="F69" i="1"/>
  <c r="J70" i="1"/>
  <c r="J5" i="1" s="1"/>
  <c r="F16" i="1"/>
  <c r="G48" i="1"/>
  <c r="F47" i="1"/>
  <c r="G47" i="1" s="1"/>
  <c r="J48" i="1"/>
  <c r="E18" i="1"/>
  <c r="G19" i="1"/>
  <c r="J17" i="1"/>
  <c r="E111" i="1" l="1"/>
  <c r="G111" i="1" s="1"/>
  <c r="J4" i="1"/>
  <c r="J8" i="1" s="1"/>
  <c r="G203" i="1"/>
  <c r="I203" i="1"/>
  <c r="E202" i="1"/>
  <c r="E103" i="1" s="1"/>
  <c r="E256" i="1"/>
  <c r="G257" i="1"/>
  <c r="G173" i="1"/>
  <c r="I173" i="1"/>
  <c r="G69" i="1"/>
  <c r="F56" i="1"/>
  <c r="E17" i="1"/>
  <c r="G18" i="1"/>
  <c r="G16" i="1"/>
  <c r="F15" i="1"/>
  <c r="E104" i="1" l="1"/>
  <c r="E12" i="1"/>
  <c r="J10" i="1"/>
  <c r="E201" i="1"/>
  <c r="G202" i="1"/>
  <c r="G104" i="1"/>
  <c r="I256" i="1"/>
  <c r="G256" i="1"/>
  <c r="I17" i="1"/>
  <c r="I4" i="1" s="1"/>
  <c r="I8" i="1" s="1"/>
  <c r="G17" i="1"/>
  <c r="G15" i="1"/>
  <c r="F14" i="1"/>
  <c r="G56" i="1"/>
  <c r="F55" i="1"/>
  <c r="G55" i="1" s="1"/>
  <c r="I6" i="1" l="1"/>
  <c r="I10" i="1" s="1"/>
  <c r="G14" i="1"/>
  <c r="F13" i="1"/>
  <c r="F12" i="1" s="1"/>
  <c r="G103" i="1"/>
  <c r="E200" i="1"/>
  <c r="G200" i="1" s="1"/>
  <c r="G201" i="1"/>
  <c r="G12" i="1"/>
  <c r="G13" i="1" l="1"/>
</calcChain>
</file>

<file path=xl/sharedStrings.xml><?xml version="1.0" encoding="utf-8"?>
<sst xmlns="http://schemas.openxmlformats.org/spreadsheetml/2006/main" count="598" uniqueCount="250">
  <si>
    <t>II. POSEBNI DIO</t>
  </si>
  <si>
    <t>PLAN 2025.</t>
  </si>
  <si>
    <t>ZBROJ 92</t>
  </si>
  <si>
    <t>UKUPNO</t>
  </si>
  <si>
    <t>Šifra</t>
  </si>
  <si>
    <t xml:space="preserve">Naziv </t>
  </si>
  <si>
    <t>Plan 2025.</t>
  </si>
  <si>
    <t>UKUPNI RASHODI</t>
  </si>
  <si>
    <t>Razdjel 004</t>
  </si>
  <si>
    <t>Upravni odjel za odgoj i obrazovanje</t>
  </si>
  <si>
    <t>Glava 004003</t>
  </si>
  <si>
    <t>Srednje školstvo</t>
  </si>
  <si>
    <t>PROGRAM 1003</t>
  </si>
  <si>
    <t>MINIMALNI STANDARD U SREDNJEM ŠKOLSTVU I UČENIČKOM DOMU-MATERIJALNI I FINANCIJSKI RASHODI</t>
  </si>
  <si>
    <t>Izvor 1.1.</t>
  </si>
  <si>
    <t>Rashodi poslovanja</t>
  </si>
  <si>
    <t>Materijalni rashodi</t>
  </si>
  <si>
    <t>Rashodi za materijal i energiju</t>
  </si>
  <si>
    <t>Energija</t>
  </si>
  <si>
    <t>Aktivnost A100001</t>
  </si>
  <si>
    <t>RASHODI POSLOVANJA</t>
  </si>
  <si>
    <t>Izvor financiranja 4.2.</t>
  </si>
  <si>
    <t>DECENTRALIZIRANA SREDSTVA - SŠ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</si>
  <si>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</si>
  <si>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</si>
  <si>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</si>
  <si>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</si>
  <si>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</si>
  <si>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</si>
  <si>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</si>
  <si>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</si>
  <si>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</si>
  <si>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</si>
  <si>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</si>
  <si>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</si>
  <si>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</si>
  <si>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</si>
  <si>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</si>
  <si>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</si>
  <si>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</si>
  <si>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</si>
  <si>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</si>
  <si>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</si>
  <si>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</si>
  <si>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Financijski rashodi</t>
  </si>
  <si>
    <t>Ostali financijski rashodi</t>
  </si>
  <si>
    <t>Bankarske usluge i usluge platnog prometa</t>
  </si>
  <si>
    <t>Aktivnost A100002</t>
  </si>
  <si>
    <t>TEKUĆE INVESTICIJSKO ODRŽAVANJE-minimalni standard</t>
  </si>
  <si>
    <t>Materijal i dijelovi za tekuće i investicijsko održavanje</t>
  </si>
  <si>
    <t>Rahodi za usluge</t>
  </si>
  <si>
    <t>Usluge tekućeg i investicijskog održavanja</t>
  </si>
  <si>
    <t>Glava 004004</t>
  </si>
  <si>
    <t>Školstvo - ostale izvan decentralizirane funkcije</t>
  </si>
  <si>
    <t xml:space="preserve">program 1001 </t>
  </si>
  <si>
    <t>Pojačani standard u školstvu</t>
  </si>
  <si>
    <t>Tekući projekt T100002</t>
  </si>
  <si>
    <t>ŽUPANIJSKA STRUČNA VIJEĆA</t>
  </si>
  <si>
    <t>OPĆI PRIHODI I PRIMICI</t>
  </si>
  <si>
    <t>Intelektualne i osobne usluge</t>
  </si>
  <si>
    <t>TEKUĆI PROJEKT T100041</t>
  </si>
  <si>
    <t>E-TEHNIČAR</t>
  </si>
  <si>
    <t>IZVOR 1.1.</t>
  </si>
  <si>
    <t>Rashodi za zaposlene</t>
  </si>
  <si>
    <t>Plaće(Bruto)</t>
  </si>
  <si>
    <t>Plaće za redovan rad</t>
  </si>
  <si>
    <t>Ostali rashodi za zaposlene</t>
  </si>
  <si>
    <t>Doprinosi na plaće</t>
  </si>
  <si>
    <t>Doprinosi za obvezno zdravstveno osiguranje</t>
  </si>
  <si>
    <t>POMOĆI</t>
  </si>
  <si>
    <t>TEKUĆI PROJEKT T100058</t>
  </si>
  <si>
    <t>PRSTEN POTPORE - VII</t>
  </si>
  <si>
    <t>program 1002</t>
  </si>
  <si>
    <t>KAPITALNO ULAGANJE</t>
  </si>
  <si>
    <t>TEKUĆI PROJEKT T100001</t>
  </si>
  <si>
    <t>OPREMA ŠKOLA</t>
  </si>
  <si>
    <t>Rashodi za nabavu nefinancijske imovine</t>
  </si>
  <si>
    <t>Rashodi za nabavu proizvedene dugotrajne imovine</t>
  </si>
  <si>
    <t>Postrojenja i oprema</t>
  </si>
  <si>
    <t>Uredska oprema i namještaj</t>
  </si>
  <si>
    <t>TEKUĆI PROJEKT T100016</t>
  </si>
  <si>
    <t>KNJIGE ZA ŠKOLSKU KNJIŽNICU</t>
  </si>
  <si>
    <t>Knjige, umjetnička djela i ostale izložbene vrijednosti</t>
  </si>
  <si>
    <t>Knjige</t>
  </si>
  <si>
    <t>Glava 004008</t>
  </si>
  <si>
    <t>Osnovne i srednje škole izvan županijskog proračuna</t>
  </si>
  <si>
    <t>Programi srednjih škola izvan županijskog proračuna</t>
  </si>
  <si>
    <t xml:space="preserve">IZVOR 3.4. </t>
  </si>
  <si>
    <t>VLASTITI PRIHODI - SŠ</t>
  </si>
  <si>
    <t>Doprinosi za mirovinsko osiguranje</t>
  </si>
  <si>
    <t>naknade troškova zaposlenima</t>
  </si>
  <si>
    <t>Službena i radna odjeća</t>
  </si>
  <si>
    <t>Naknade troškova osobama izvan radnog odnosa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</si>
  <si>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</si>
  <si>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</si>
  <si>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</si>
  <si>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naravi</t>
  </si>
  <si>
    <t>Ostali rashodi</t>
  </si>
  <si>
    <t>Tekuće donacije</t>
  </si>
  <si>
    <t>Tekuće donacije u naravi</t>
  </si>
  <si>
    <t>IZVOR 4.</t>
  </si>
  <si>
    <t>PRIHODI ZA POSEBNE NAMJENE</t>
  </si>
  <si>
    <t>IZVOR 4.M.</t>
  </si>
  <si>
    <t>PRIHODI ZA POSEBNE NAMJENE- SŠ</t>
  </si>
  <si>
    <t>IZVOR 5.</t>
  </si>
  <si>
    <t xml:space="preserve">IZVOR 5.L. </t>
  </si>
  <si>
    <t>IZVOR 6.</t>
  </si>
  <si>
    <t>DONACIJE</t>
  </si>
  <si>
    <t>IZVOR 6.4.</t>
  </si>
  <si>
    <t>DONACIJE-SŠ</t>
  </si>
  <si>
    <t>Ostali nespomenuti rashodi psolovanja</t>
  </si>
  <si>
    <t>ostali rashodi</t>
  </si>
  <si>
    <t>tekuće donacije</t>
  </si>
  <si>
    <t>tekuće donacije u novcu</t>
  </si>
  <si>
    <t>uređaji, strojevi i oprema za ostale namjene</t>
  </si>
  <si>
    <t>Rashodi za dodatna ulaganja na nefinancijskoj imovini</t>
  </si>
  <si>
    <t>Dodatna ulaganja na građevinskim objektima</t>
  </si>
  <si>
    <t xml:space="preserve">Aktivnost A100002 </t>
  </si>
  <si>
    <t>ADMINISTRATIVNO, TEHNIČKO I STRUČNO OSOBLJE</t>
  </si>
  <si>
    <t>POMOĆI - SŠ</t>
  </si>
  <si>
    <t>Plaće za prekovremeni rad</t>
  </si>
  <si>
    <t>doprinosi za mirovinsko osiguranje</t>
  </si>
  <si>
    <t>Doprinosi za obvezno osiguranje  u slučaju nezaposlenosti</t>
  </si>
  <si>
    <t>Pristojbe i naknade</t>
  </si>
  <si>
    <t>Troškovi sudskih postupaka</t>
  </si>
  <si>
    <t xml:space="preserve">tekući projekt T100009 </t>
  </si>
  <si>
    <t>VLASTITI PRIHODI</t>
  </si>
  <si>
    <t>Komunikacijska oprema</t>
  </si>
  <si>
    <t>oprema za održavanje i zaštitu</t>
  </si>
  <si>
    <t xml:space="preserve">IZVOR 3.6. </t>
  </si>
  <si>
    <t>VLASTITI PRIHODI-PRENESENI VIŠAK PRIHODA-SŠ</t>
  </si>
  <si>
    <t>knjige</t>
  </si>
  <si>
    <t>TEKUĆI PROJEKT T100018</t>
  </si>
  <si>
    <t>PROGRAM ERASMUS</t>
  </si>
  <si>
    <t>POMOĆI SŠ</t>
  </si>
  <si>
    <t>TEKUĆI PROJEKT T100023</t>
  </si>
  <si>
    <t>Opskrba besplatnim zalihama menstrualnih higijenskih potrepština</t>
  </si>
  <si>
    <t>Tekući projekt T100021</t>
  </si>
  <si>
    <t>RCK U STRUKOVNOM OBRAZOVANJU U STROJARSTVU -INDU</t>
  </si>
  <si>
    <t>IZVOR 5.S.</t>
  </si>
  <si>
    <t>EU POMOĆI-SŠ</t>
  </si>
  <si>
    <t>građevinski objekti</t>
  </si>
  <si>
    <t>Poslovni objekti</t>
  </si>
  <si>
    <t>Ostali građevinski objekti</t>
  </si>
  <si>
    <t>Izvršenje 1.1.-30.6.2025.</t>
  </si>
  <si>
    <t>Indeks</t>
  </si>
  <si>
    <t>PRIJEDLOG IZVRŠENJA FINANCIJSKOG PLANA 1.1.-30.06.2025. SREDNJE ŠKOLE DUGO SELO</t>
  </si>
  <si>
    <t>Aktivnost 100001</t>
  </si>
  <si>
    <t>TEKUĆE INVESTICIJSKO ODRŽAVANJE U ŠKOLSTVU</t>
  </si>
  <si>
    <t xml:space="preserve">Program 1003 </t>
  </si>
  <si>
    <t>Tekuće i investicijsko održavanje u školstvu</t>
  </si>
  <si>
    <t>Plaće za posebne uvjete rada</t>
  </si>
  <si>
    <t>Ostali nepomenuti rashodi poslovanja</t>
  </si>
  <si>
    <t>VLASTITI PRIHODI -PRENESENI VIŠAK POSLOVANJA</t>
  </si>
  <si>
    <t>I. OPĆI DIO</t>
  </si>
  <si>
    <t xml:space="preserve">A. RAČUN PRIHODA I RASHODA </t>
  </si>
  <si>
    <t>PRIHODI POSLOVANJA PREMA IZVORIMA FINANCIRANJA</t>
  </si>
  <si>
    <t>Brojčana oznaka i naziv</t>
  </si>
  <si>
    <t>INDEKS</t>
  </si>
  <si>
    <t>PRIHODI UKUPNO</t>
  </si>
  <si>
    <t>1.1. Opći prihodi i primici</t>
  </si>
  <si>
    <t>5.S. EU Pomoći</t>
  </si>
  <si>
    <t>5.L. Pomoći</t>
  </si>
  <si>
    <t>3.4. Vlastiti prihodi</t>
  </si>
  <si>
    <t>4.M. Prihodi za posebne namjene</t>
  </si>
  <si>
    <t>6.4. Donacije</t>
  </si>
  <si>
    <t>4.2. Decentralizirana sredstva</t>
  </si>
  <si>
    <t>3.6. Vlastiti prihodi - preneseni višak prihoda</t>
  </si>
  <si>
    <t>RASHODI POSLOVANJA PREMA IZVORIMA FINANCIRANJA</t>
  </si>
  <si>
    <t>RASHODI UKUPNO</t>
  </si>
  <si>
    <t>Izvršenje 1.1.-30.6.2024.</t>
  </si>
  <si>
    <t>5=4/2*100</t>
  </si>
  <si>
    <t>Plan za 2025.</t>
  </si>
  <si>
    <t>1 Opći prihodi i primici</t>
  </si>
  <si>
    <t>4 Decentralizirana sredstva</t>
  </si>
  <si>
    <t>3 Vlastiti prihodi</t>
  </si>
  <si>
    <t>4 Prihodi za posebne namjene</t>
  </si>
  <si>
    <t>5 Pomoći</t>
  </si>
  <si>
    <t>6 Donacije</t>
  </si>
  <si>
    <t>6=4/3*100</t>
  </si>
  <si>
    <t>RASHODI PREMA FUNKCIJSKOJ KLASIFIKACIJI</t>
  </si>
  <si>
    <t>BROJČANA OZNAKA I NAZIV</t>
  </si>
  <si>
    <t>09 Obrazovanje</t>
  </si>
  <si>
    <t>092 Srednjoškolsko obrazovanje</t>
  </si>
  <si>
    <t>096 Dodatne usluge u obrazovanju</t>
  </si>
  <si>
    <t>097 Istraživanje i razvoj poslovanja</t>
  </si>
  <si>
    <t>098 Usluge obrazovanja koje nisu drugdje svrstane</t>
  </si>
  <si>
    <t>PRIHODI POSLOVANJA</t>
  </si>
  <si>
    <t>Skupina</t>
  </si>
  <si>
    <t>Naziv prihoda</t>
  </si>
  <si>
    <t>Ukupno</t>
  </si>
  <si>
    <t>Prihodi poslovanja</t>
  </si>
  <si>
    <t>Pomoći iz inozemstva i od subjekata unutar općeg proračuna</t>
  </si>
  <si>
    <t>Potpore od međunarodnih organizacija</t>
  </si>
  <si>
    <t>Tekuće pomoći od institucija i tijela EU</t>
  </si>
  <si>
    <t>Potpore iz proračuna</t>
  </si>
  <si>
    <t>Tekuće potpore iz proračuna</t>
  </si>
  <si>
    <t>Pomoći proračunskim korisnicima iz proračuna koji 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</si>
  <si>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</si>
  <si>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</si>
  <si>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</si>
  <si>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</si>
  <si>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pomoći između proračunskih korisnika istog proračuna</t>
  </si>
  <si>
    <t xml:space="preserve">Tekući prijenosi između proračunskih korisnika istog proračuna </t>
  </si>
  <si>
    <t>Tekući prijenosi između proračunskih korisnika istog proračuna temeljem prijenosa EU sredstava</t>
  </si>
  <si>
    <t>Prihodi od upravnih i administrativnih pristojbi</t>
  </si>
  <si>
    <t>prihodi po posebnim propisima</t>
  </si>
  <si>
    <t>Prihodi od prodaje proizvoda</t>
  </si>
  <si>
    <t>prihodi od prodaje proizvoda</t>
  </si>
  <si>
    <t>Prihodi od pruženih usluga</t>
  </si>
  <si>
    <t>donacije od pravnih i fizičkih osoba</t>
  </si>
  <si>
    <t>PRIHODI IZ PRORAČUNA</t>
  </si>
  <si>
    <t>prihodi iz nadležnog proračuna i od HZZO-a temeljem ugovornih obveza</t>
  </si>
  <si>
    <t>Prihodi iz nadležnog proračuna za financiranje rashoda poslovanja</t>
  </si>
  <si>
    <t>Vlastiti izvori</t>
  </si>
  <si>
    <t>Rezultat poslovanja</t>
  </si>
  <si>
    <t>Višak/manjak prihoda</t>
  </si>
  <si>
    <t>Višak prihoda</t>
  </si>
  <si>
    <t>Naziv rashoda</t>
  </si>
  <si>
    <t>Rashodi ukupno (3+4)</t>
  </si>
  <si>
    <t>Plaće</t>
  </si>
  <si>
    <t>Naknade za rad predstavničkih i izvršnih tijela</t>
  </si>
  <si>
    <t>Tekuće donacije u novcu</t>
  </si>
  <si>
    <t>Građevinski objekti</t>
  </si>
  <si>
    <t>Oprema za održavanje i zaštitu</t>
  </si>
  <si>
    <t>Uređaji</t>
  </si>
  <si>
    <t>Knjige u knjižnici</t>
  </si>
  <si>
    <t>PRIJEDLOG POLUGODIŠNJEG IZVJEŠTAJA O IZVRŠENJU FINANCIJSKOG PLANA 1.1.-30.6.2025. SREDNJE ŠKOLE DUGO SELO</t>
  </si>
  <si>
    <t>Komunalni doprinosi i naknade</t>
  </si>
  <si>
    <t>Naknade za priključak</t>
  </si>
  <si>
    <t>Prihodi od prodaje proizvoda i robe</t>
  </si>
  <si>
    <t>prihodi od imovine</t>
  </si>
  <si>
    <t>prihodi od financijske imovine</t>
  </si>
  <si>
    <t>Kamate na oročena sredstva i depozite po viđenju</t>
  </si>
  <si>
    <t>A) SAŽETAK RAČUNA PRIHODA I RASHODA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</si>
  <si>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</si>
  <si>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</si>
  <si>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</si>
  <si>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</si>
  <si>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</si>
  <si>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</si>
  <si>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</si>
  <si>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</si>
  <si>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</si>
  <si>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</si>
  <si>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</si>
  <si>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</si>
  <si>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2025.</t>
  </si>
  <si>
    <t>Izvršenje 1.1.-30.06.2025.</t>
  </si>
  <si>
    <t>PRIJEDLOG IZVRŠENJA POLUGODIŠNJEG FINANCIJSKOG PLANA 1.1.-30.06.2025. SREDNJE ŠKOLE DUGO SELO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</si>
</sst>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#,##0.00\ [$EUR]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0" fillId="2" borderId="1" xfId="0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2" fillId="3" borderId="1" xfId="0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164" fontId="8" fillId="4" borderId="1" xfId="0" applyNumberFormat="1" applyFont="1" applyFill="1" applyBorder="1"/>
    <xf numFmtId="0" fontId="2" fillId="5" borderId="1" xfId="0" applyFont="1" applyFill="1" applyBorder="1"/>
    <xf numFmtId="164" fontId="8" fillId="5" borderId="1" xfId="0" applyNumberFormat="1" applyFont="1" applyFill="1" applyBorder="1"/>
    <xf numFmtId="0" fontId="9" fillId="6" borderId="1" xfId="0" applyFont="1" applyFill="1" applyBorder="1" applyAlignment="1">
      <alignment horizontal="right"/>
    </xf>
    <xf numFmtId="164" fontId="8" fillId="6" borderId="1" xfId="0" applyNumberFormat="1" applyFont="1" applyFill="1" applyBorder="1"/>
    <xf numFmtId="0" fontId="9" fillId="7" borderId="1" xfId="0" applyFont="1" applyFill="1" applyBorder="1" applyAlignment="1">
      <alignment horizontal="right"/>
    </xf>
    <xf numFmtId="164" fontId="8" fillId="7" borderId="1" xfId="0" applyNumberFormat="1" applyFont="1" applyFill="1" applyBorder="1"/>
    <xf numFmtId="0" fontId="9" fillId="8" borderId="1" xfId="0" applyFont="1" applyFill="1" applyBorder="1" applyAlignment="1">
      <alignment horizontal="right"/>
    </xf>
    <xf numFmtId="164" fontId="8" fillId="8" borderId="1" xfId="0" applyNumberFormat="1" applyFont="1" applyFill="1" applyBorder="1"/>
    <xf numFmtId="0" fontId="9" fillId="9" borderId="1" xfId="0" applyFont="1" applyFill="1" applyBorder="1" applyAlignment="1">
      <alignment horizontal="right"/>
    </xf>
    <xf numFmtId="164" fontId="7" fillId="9" borderId="1" xfId="0" applyNumberFormat="1" applyFont="1" applyFill="1" applyBorder="1"/>
    <xf numFmtId="0" fontId="9" fillId="10" borderId="4" xfId="0" applyFont="1" applyFill="1" applyBorder="1" applyAlignment="1">
      <alignment horizontal="center" vertical="center" wrapText="1"/>
    </xf>
    <xf numFmtId="164" fontId="9" fillId="10" borderId="1" xfId="0" applyNumberFormat="1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164" fontId="9" fillId="11" borderId="1" xfId="0" applyNumberFormat="1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164" fontId="11" fillId="12" borderId="4" xfId="0" applyNumberFormat="1" applyFont="1" applyFill="1" applyBorder="1" applyAlignment="1">
      <alignment horizontal="right" vertical="center" wrapText="1"/>
    </xf>
    <xf numFmtId="164" fontId="11" fillId="13" borderId="4" xfId="0" applyNumberFormat="1" applyFont="1" applyFill="1" applyBorder="1" applyAlignment="1">
      <alignment horizontal="right" vertical="center" wrapText="1"/>
    </xf>
    <xf numFmtId="164" fontId="11" fillId="13" borderId="0" xfId="0" applyNumberFormat="1" applyFont="1" applyFill="1" applyAlignment="1">
      <alignment horizontal="right" vertical="center" wrapText="1"/>
    </xf>
    <xf numFmtId="0" fontId="9" fillId="13" borderId="4" xfId="0" applyFont="1" applyFill="1" applyBorder="1" applyAlignment="1">
      <alignment horizontal="left" vertical="center" wrapText="1"/>
    </xf>
    <xf numFmtId="164" fontId="11" fillId="13" borderId="4" xfId="0" applyNumberFormat="1" applyFont="1" applyFill="1" applyBorder="1" applyAlignment="1">
      <alignment horizontal="right" wrapText="1"/>
    </xf>
    <xf numFmtId="164" fontId="9" fillId="13" borderId="1" xfId="0" applyNumberFormat="1" applyFont="1" applyFill="1" applyBorder="1" applyAlignment="1">
      <alignment horizontal="right"/>
    </xf>
    <xf numFmtId="164" fontId="1" fillId="3" borderId="0" xfId="0" applyNumberFormat="1" applyFont="1" applyFill="1"/>
    <xf numFmtId="0" fontId="9" fillId="14" borderId="4" xfId="0" applyFont="1" applyFill="1" applyBorder="1" applyAlignment="1">
      <alignment horizontal="left" vertical="center" wrapText="1"/>
    </xf>
    <xf numFmtId="164" fontId="11" fillId="14" borderId="4" xfId="0" applyNumberFormat="1" applyFont="1" applyFill="1" applyBorder="1" applyAlignment="1">
      <alignment horizontal="right" wrapText="1"/>
    </xf>
    <xf numFmtId="164" fontId="9" fillId="14" borderId="1" xfId="0" applyNumberFormat="1" applyFont="1" applyFill="1" applyBorder="1" applyAlignment="1">
      <alignment horizontal="right"/>
    </xf>
    <xf numFmtId="0" fontId="9" fillId="15" borderId="4" xfId="0" applyFont="1" applyFill="1" applyBorder="1" applyAlignment="1">
      <alignment horizontal="left" vertical="center" wrapText="1"/>
    </xf>
    <xf numFmtId="164" fontId="11" fillId="15" borderId="4" xfId="0" applyNumberFormat="1" applyFont="1" applyFill="1" applyBorder="1" applyAlignment="1">
      <alignment horizontal="right" wrapText="1"/>
    </xf>
    <xf numFmtId="164" fontId="9" fillId="15" borderId="1" xfId="0" applyNumberFormat="1" applyFont="1" applyFill="1" applyBorder="1" applyAlignment="1">
      <alignment horizontal="right"/>
    </xf>
    <xf numFmtId="0" fontId="5" fillId="13" borderId="4" xfId="0" applyFont="1" applyFill="1" applyBorder="1" applyAlignment="1">
      <alignment horizontal="left" vertical="center" wrapText="1"/>
    </xf>
    <xf numFmtId="164" fontId="13" fillId="13" borderId="4" xfId="0" applyNumberFormat="1" applyFont="1" applyFill="1" applyBorder="1" applyAlignment="1">
      <alignment horizontal="right" wrapText="1"/>
    </xf>
    <xf numFmtId="164" fontId="5" fillId="13" borderId="1" xfId="0" applyNumberFormat="1" applyFont="1" applyFill="1" applyBorder="1" applyAlignment="1">
      <alignment horizontal="right"/>
    </xf>
    <xf numFmtId="0" fontId="14" fillId="14" borderId="4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right"/>
    </xf>
    <xf numFmtId="0" fontId="5" fillId="13" borderId="6" xfId="0" applyFont="1" applyFill="1" applyBorder="1" applyAlignment="1">
      <alignment horizontal="right"/>
    </xf>
    <xf numFmtId="164" fontId="5" fillId="13" borderId="7" xfId="0" applyNumberFormat="1" applyFont="1" applyFill="1" applyBorder="1" applyAlignment="1">
      <alignment horizontal="right"/>
    </xf>
    <xf numFmtId="0" fontId="5" fillId="13" borderId="0" xfId="0" applyFont="1" applyFill="1" applyAlignment="1">
      <alignment horizontal="right"/>
    </xf>
    <xf numFmtId="164" fontId="5" fillId="13" borderId="0" xfId="0" applyNumberFormat="1" applyFont="1" applyFill="1" applyAlignment="1">
      <alignment horizontal="right"/>
    </xf>
    <xf numFmtId="0" fontId="2" fillId="0" borderId="0" xfId="0" applyFont="1"/>
    <xf numFmtId="164" fontId="2" fillId="0" borderId="0" xfId="0" applyNumberFormat="1" applyFont="1"/>
    <xf numFmtId="164" fontId="9" fillId="13" borderId="4" xfId="0" applyNumberFormat="1" applyFont="1" applyFill="1" applyBorder="1" applyAlignment="1">
      <alignment horizontal="right"/>
    </xf>
    <xf numFmtId="0" fontId="15" fillId="16" borderId="6" xfId="0" applyFont="1" applyFill="1" applyBorder="1" applyAlignment="1">
      <alignment horizontal="right"/>
    </xf>
    <xf numFmtId="164" fontId="1" fillId="16" borderId="0" xfId="0" applyNumberFormat="1" applyFont="1" applyFill="1"/>
    <xf numFmtId="0" fontId="16" fillId="13" borderId="0" xfId="0" applyFont="1" applyFill="1"/>
    <xf numFmtId="164" fontId="1" fillId="4" borderId="0" xfId="0" applyNumberFormat="1" applyFont="1" applyFill="1"/>
    <xf numFmtId="0" fontId="12" fillId="4" borderId="6" xfId="0" applyFont="1" applyFill="1" applyBorder="1" applyAlignment="1">
      <alignment horizontal="right"/>
    </xf>
    <xf numFmtId="0" fontId="0" fillId="13" borderId="0" xfId="0" applyFill="1"/>
    <xf numFmtId="164" fontId="0" fillId="13" borderId="0" xfId="0" applyNumberFormat="1" applyFill="1"/>
    <xf numFmtId="164" fontId="5" fillId="15" borderId="1" xfId="0" applyNumberFormat="1" applyFont="1" applyFill="1" applyBorder="1" applyAlignment="1">
      <alignment horizontal="right"/>
    </xf>
    <xf numFmtId="0" fontId="12" fillId="4" borderId="6" xfId="0" applyFont="1" applyFill="1" applyBorder="1" applyAlignment="1">
      <alignment horizontal="right" wrapText="1"/>
    </xf>
    <xf numFmtId="0" fontId="1" fillId="5" borderId="0" xfId="0" applyFont="1" applyFill="1"/>
    <xf numFmtId="164" fontId="1" fillId="5" borderId="0" xfId="0" applyNumberFormat="1" applyFont="1" applyFill="1"/>
    <xf numFmtId="164" fontId="13" fillId="15" borderId="4" xfId="0" applyNumberFormat="1" applyFont="1" applyFill="1" applyBorder="1" applyAlignment="1">
      <alignment horizontal="right" wrapText="1"/>
    </xf>
    <xf numFmtId="164" fontId="9" fillId="15" borderId="4" xfId="0" applyNumberFormat="1" applyFont="1" applyFill="1" applyBorder="1" applyAlignment="1">
      <alignment horizontal="right"/>
    </xf>
    <xf numFmtId="164" fontId="5" fillId="13" borderId="4" xfId="0" applyNumberFormat="1" applyFont="1" applyFill="1" applyBorder="1" applyAlignment="1">
      <alignment horizontal="right"/>
    </xf>
    <xf numFmtId="0" fontId="1" fillId="3" borderId="0" xfId="0" applyFont="1" applyFill="1"/>
    <xf numFmtId="0" fontId="1" fillId="13" borderId="0" xfId="0" applyFont="1" applyFill="1"/>
    <xf numFmtId="164" fontId="1" fillId="13" borderId="0" xfId="0" applyNumberFormat="1" applyFont="1" applyFill="1"/>
    <xf numFmtId="0" fontId="17" fillId="13" borderId="4" xfId="0" applyFont="1" applyFill="1" applyBorder="1" applyAlignment="1">
      <alignment horizontal="left" vertical="center" wrapText="1"/>
    </xf>
    <xf numFmtId="0" fontId="8" fillId="13" borderId="0" xfId="0" applyFont="1" applyFill="1"/>
    <xf numFmtId="164" fontId="8" fillId="13" borderId="0" xfId="0" applyNumberFormat="1" applyFont="1" applyFill="1"/>
    <xf numFmtId="0" fontId="12" fillId="13" borderId="6" xfId="0" applyFont="1" applyFill="1" applyBorder="1" applyAlignment="1">
      <alignment horizontal="right"/>
    </xf>
    <xf numFmtId="0" fontId="15" fillId="3" borderId="4" xfId="0" applyFont="1" applyFill="1" applyBorder="1" applyAlignment="1">
      <alignment horizontal="right" wrapText="1"/>
    </xf>
    <xf numFmtId="164" fontId="15" fillId="3" borderId="4" xfId="0" applyNumberFormat="1" applyFont="1" applyFill="1" applyBorder="1" applyAlignment="1">
      <alignment horizontal="right" wrapText="1"/>
    </xf>
    <xf numFmtId="164" fontId="13" fillId="14" borderId="4" xfId="0" applyNumberFormat="1" applyFont="1" applyFill="1" applyBorder="1" applyAlignment="1">
      <alignment horizontal="right" wrapText="1"/>
    </xf>
    <xf numFmtId="164" fontId="13" fillId="13" borderId="0" xfId="0" applyNumberFormat="1" applyFont="1" applyFill="1" applyAlignment="1">
      <alignment horizontal="right" wrapText="1"/>
    </xf>
    <xf numFmtId="0" fontId="11" fillId="13" borderId="4" xfId="0" applyFont="1" applyFill="1" applyBorder="1" applyAlignment="1">
      <alignment horizontal="left" vertical="center" wrapText="1"/>
    </xf>
    <xf numFmtId="164" fontId="15" fillId="13" borderId="7" xfId="0" applyNumberFormat="1" applyFont="1" applyFill="1" applyBorder="1" applyAlignment="1">
      <alignment horizontal="right"/>
    </xf>
    <xf numFmtId="164" fontId="15" fillId="13" borderId="0" xfId="0" applyNumberFormat="1" applyFont="1" applyFill="1" applyAlignment="1">
      <alignment horizontal="right"/>
    </xf>
    <xf numFmtId="164" fontId="1" fillId="0" borderId="0" xfId="0" applyNumberFormat="1" applyFont="1"/>
    <xf numFmtId="0" fontId="12" fillId="5" borderId="6" xfId="0" applyFont="1" applyFill="1" applyBorder="1" applyAlignment="1">
      <alignment horizontal="right"/>
    </xf>
    <xf numFmtId="0" fontId="12" fillId="4" borderId="5" xfId="0" applyFont="1" applyFill="1" applyBorder="1" applyAlignment="1">
      <alignment horizontal="right"/>
    </xf>
    <xf numFmtId="0" fontId="12" fillId="6" borderId="6" xfId="0" applyFont="1" applyFill="1" applyBorder="1" applyAlignment="1">
      <alignment horizontal="right"/>
    </xf>
    <xf numFmtId="164" fontId="1" fillId="6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2" fontId="5" fillId="13" borderId="1" xfId="0" applyNumberFormat="1" applyFont="1" applyFill="1" applyBorder="1" applyAlignment="1">
      <alignment horizontal="center" vertical="center" wrapText="1"/>
    </xf>
    <xf numFmtId="2" fontId="5" fillId="11" borderId="1" xfId="0" applyNumberFormat="1" applyFont="1" applyFill="1" applyBorder="1" applyAlignment="1">
      <alignment horizontal="center" vertical="center" wrapText="1"/>
    </xf>
    <xf numFmtId="2" fontId="5" fillId="12" borderId="1" xfId="0" applyNumberFormat="1" applyFont="1" applyFill="1" applyBorder="1" applyAlignment="1">
      <alignment horizontal="center" vertical="center" wrapText="1"/>
    </xf>
    <xf numFmtId="2" fontId="5" fillId="14" borderId="1" xfId="0" applyNumberFormat="1" applyFont="1" applyFill="1" applyBorder="1" applyAlignment="1">
      <alignment horizontal="center" vertical="center" wrapText="1"/>
    </xf>
    <xf numFmtId="2" fontId="5" fillId="1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left" vertical="center" wrapText="1"/>
    </xf>
    <xf numFmtId="164" fontId="19" fillId="16" borderId="4" xfId="0" applyNumberFormat="1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7" fillId="13" borderId="1" xfId="0" quotePrefix="1" applyFont="1" applyFill="1" applyBorder="1" applyAlignment="1">
      <alignment horizontal="left" vertical="center"/>
    </xf>
    <xf numFmtId="164" fontId="17" fillId="13" borderId="1" xfId="0" applyNumberFormat="1" applyFont="1" applyFill="1" applyBorder="1" applyAlignment="1">
      <alignment horizontal="right"/>
    </xf>
    <xf numFmtId="0" fontId="17" fillId="13" borderId="1" xfId="0" applyFont="1" applyFill="1" applyBorder="1" applyAlignment="1">
      <alignment horizontal="left" vertical="center" wrapText="1"/>
    </xf>
    <xf numFmtId="0" fontId="17" fillId="13" borderId="1" xfId="0" quotePrefix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19" fillId="10" borderId="4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9" fillId="2" borderId="1" xfId="0" applyFont="1" applyFill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164" fontId="19" fillId="10" borderId="1" xfId="0" applyNumberFormat="1" applyFont="1" applyFill="1" applyBorder="1" applyAlignment="1">
      <alignment horizontal="right"/>
    </xf>
    <xf numFmtId="0" fontId="19" fillId="2" borderId="1" xfId="0" quotePrefix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19" fillId="1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2" fontId="9" fillId="10" borderId="1" xfId="0" applyNumberFormat="1" applyFont="1" applyFill="1" applyBorder="1" applyAlignment="1">
      <alignment horizontal="right" vertical="center" wrapText="1"/>
    </xf>
    <xf numFmtId="2" fontId="2" fillId="10" borderId="1" xfId="0" applyNumberFormat="1" applyFont="1" applyFill="1" applyBorder="1" applyAlignment="1">
      <alignment horizontal="right"/>
    </xf>
    <xf numFmtId="2" fontId="0" fillId="13" borderId="1" xfId="0" applyNumberFormat="1" applyFill="1" applyBorder="1" applyAlignment="1">
      <alignment horizontal="right"/>
    </xf>
    <xf numFmtId="0" fontId="3" fillId="0" borderId="0" xfId="0" applyFont="1" applyAlignment="1">
      <alignment vertical="center" wrapText="1"/>
    </xf>
    <xf numFmtId="2" fontId="0" fillId="13" borderId="1" xfId="0" applyNumberFormat="1" applyFont="1" applyFill="1" applyBorder="1" applyAlignment="1">
      <alignment horizontal="right"/>
    </xf>
    <xf numFmtId="0" fontId="0" fillId="13" borderId="0" xfId="0" applyFont="1" applyFill="1"/>
    <xf numFmtId="2" fontId="0" fillId="13" borderId="0" xfId="0" applyNumberFormat="1" applyFill="1" applyAlignment="1">
      <alignment horizontal="right"/>
    </xf>
    <xf numFmtId="2" fontId="2" fillId="17" borderId="1" xfId="0" applyNumberFormat="1" applyFont="1" applyFill="1" applyBorder="1" applyAlignment="1">
      <alignment horizontal="right"/>
    </xf>
    <xf numFmtId="0" fontId="2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13" borderId="1" xfId="0" applyFont="1" applyFill="1" applyBorder="1" applyAlignment="1">
      <alignment horizontal="left" vertical="center" wrapText="1"/>
    </xf>
    <xf numFmtId="165" fontId="5" fillId="13" borderId="1" xfId="0" applyNumberFormat="1" applyFont="1" applyFill="1" applyBorder="1" applyAlignment="1">
      <alignment horizontal="right"/>
    </xf>
    <xf numFmtId="165" fontId="17" fillId="13" borderId="1" xfId="0" applyNumberFormat="1" applyFont="1" applyFill="1" applyBorder="1" applyAlignment="1">
      <alignment horizontal="right"/>
    </xf>
    <xf numFmtId="165" fontId="5" fillId="13" borderId="4" xfId="0" applyNumberFormat="1" applyFont="1" applyFill="1" applyBorder="1" applyAlignment="1">
      <alignment horizontal="right"/>
    </xf>
    <xf numFmtId="0" fontId="21" fillId="13" borderId="1" xfId="0" applyFont="1" applyFill="1" applyBorder="1" applyAlignment="1">
      <alignment horizontal="left" vertical="center" wrapText="1"/>
    </xf>
    <xf numFmtId="0" fontId="21" fillId="13" borderId="1" xfId="0" quotePrefix="1" applyFont="1" applyFill="1" applyBorder="1" applyAlignment="1">
      <alignment horizontal="left" vertical="center" wrapText="1"/>
    </xf>
    <xf numFmtId="0" fontId="22" fillId="0" borderId="1" xfId="0" applyFont="1" applyBorder="1"/>
    <xf numFmtId="0" fontId="0" fillId="10" borderId="1" xfId="0" applyFill="1" applyBorder="1"/>
    <xf numFmtId="44" fontId="9" fillId="10" borderId="4" xfId="0" applyNumberFormat="1" applyFont="1" applyFill="1" applyBorder="1" applyAlignment="1">
      <alignment horizontal="center" vertical="center" wrapText="1"/>
    </xf>
    <xf numFmtId="164" fontId="19" fillId="10" borderId="4" xfId="0" applyNumberFormat="1" applyFont="1" applyFill="1" applyBorder="1" applyAlignment="1">
      <alignment horizontal="right" wrapText="1"/>
    </xf>
    <xf numFmtId="0" fontId="19" fillId="14" borderId="1" xfId="0" applyFont="1" applyFill="1" applyBorder="1" applyAlignment="1">
      <alignment horizontal="left" vertical="center" wrapText="1"/>
    </xf>
    <xf numFmtId="44" fontId="19" fillId="14" borderId="1" xfId="0" applyNumberFormat="1" applyFont="1" applyFill="1" applyBorder="1" applyAlignment="1">
      <alignment horizontal="left" vertical="center" wrapText="1"/>
    </xf>
    <xf numFmtId="164" fontId="19" fillId="14" borderId="4" xfId="0" applyNumberFormat="1" applyFont="1" applyFill="1" applyBorder="1" applyAlignment="1">
      <alignment horizontal="right" wrapText="1"/>
    </xf>
    <xf numFmtId="164" fontId="9" fillId="14" borderId="4" xfId="0" applyNumberFormat="1" applyFont="1" applyFill="1" applyBorder="1" applyAlignment="1">
      <alignment horizontal="right" wrapText="1"/>
    </xf>
    <xf numFmtId="44" fontId="17" fillId="13" borderId="1" xfId="0" applyNumberFormat="1" applyFont="1" applyFill="1" applyBorder="1" applyAlignment="1">
      <alignment horizontal="left" vertical="center" wrapText="1"/>
    </xf>
    <xf numFmtId="164" fontId="5" fillId="13" borderId="4" xfId="0" applyNumberFormat="1" applyFont="1" applyFill="1" applyBorder="1" applyAlignment="1">
      <alignment horizontal="right" wrapText="1"/>
    </xf>
    <xf numFmtId="164" fontId="17" fillId="13" borderId="4" xfId="0" applyNumberFormat="1" applyFont="1" applyFill="1" applyBorder="1" applyAlignment="1">
      <alignment horizontal="right" wrapText="1"/>
    </xf>
    <xf numFmtId="0" fontId="19" fillId="14" borderId="1" xfId="0" quotePrefix="1" applyFont="1" applyFill="1" applyBorder="1" applyAlignment="1">
      <alignment horizontal="left" vertical="center"/>
    </xf>
    <xf numFmtId="44" fontId="23" fillId="14" borderId="1" xfId="0" quotePrefix="1" applyNumberFormat="1" applyFont="1" applyFill="1" applyBorder="1" applyAlignment="1">
      <alignment horizontal="left" vertical="center" wrapText="1"/>
    </xf>
    <xf numFmtId="44" fontId="21" fillId="13" borderId="1" xfId="0" quotePrefix="1" applyNumberFormat="1" applyFont="1" applyFill="1" applyBorder="1" applyAlignment="1">
      <alignment horizontal="left" vertical="center" wrapText="1"/>
    </xf>
    <xf numFmtId="44" fontId="19" fillId="14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5" fillId="13" borderId="1" xfId="0" applyFont="1" applyFill="1" applyBorder="1" applyAlignment="1">
      <alignment horizontal="left" vertical="center" wrapText="1"/>
    </xf>
    <xf numFmtId="164" fontId="5" fillId="13" borderId="1" xfId="0" applyNumberFormat="1" applyFont="1" applyFill="1" applyBorder="1" applyAlignment="1">
      <alignment horizontal="right" wrapText="1"/>
    </xf>
    <xf numFmtId="164" fontId="17" fillId="13" borderId="1" xfId="0" applyNumberFormat="1" applyFont="1" applyFill="1" applyBorder="1" applyAlignment="1">
      <alignment horizontal="right" wrapText="1"/>
    </xf>
    <xf numFmtId="44" fontId="0" fillId="0" borderId="0" xfId="0" applyNumberFormat="1"/>
    <xf numFmtId="164" fontId="9" fillId="10" borderId="4" xfId="0" applyNumberFormat="1" applyFont="1" applyFill="1" applyBorder="1" applyAlignment="1">
      <alignment horizontal="right" wrapText="1"/>
    </xf>
    <xf numFmtId="44" fontId="21" fillId="13" borderId="1" xfId="0" quotePrefix="1" applyNumberFormat="1" applyFont="1" applyFill="1" applyBorder="1" applyAlignment="1">
      <alignment horizontal="left" vertical="center"/>
    </xf>
    <xf numFmtId="44" fontId="19" fillId="14" borderId="1" xfId="0" quotePrefix="1" applyNumberFormat="1" applyFont="1" applyFill="1" applyBorder="1" applyAlignment="1">
      <alignment horizontal="left" vertical="center"/>
    </xf>
    <xf numFmtId="44" fontId="17" fillId="13" borderId="1" xfId="0" quotePrefix="1" applyNumberFormat="1" applyFont="1" applyFill="1" applyBorder="1" applyAlignment="1">
      <alignment horizontal="left" vertical="center"/>
    </xf>
    <xf numFmtId="44" fontId="23" fillId="14" borderId="1" xfId="0" quotePrefix="1" applyNumberFormat="1" applyFont="1" applyFill="1" applyBorder="1" applyAlignment="1">
      <alignment horizontal="left" vertical="center"/>
    </xf>
    <xf numFmtId="164" fontId="9" fillId="14" borderId="4" xfId="0" applyNumberFormat="1" applyFont="1" applyFill="1" applyBorder="1" applyAlignment="1">
      <alignment horizontal="right"/>
    </xf>
    <xf numFmtId="164" fontId="19" fillId="14" borderId="4" xfId="0" applyNumberFormat="1" applyFont="1" applyFill="1" applyBorder="1" applyAlignment="1">
      <alignment horizontal="right"/>
    </xf>
    <xf numFmtId="164" fontId="17" fillId="13" borderId="4" xfId="0" applyNumberFormat="1" applyFont="1" applyFill="1" applyBorder="1" applyAlignment="1">
      <alignment horizontal="right"/>
    </xf>
    <xf numFmtId="0" fontId="19" fillId="14" borderId="1" xfId="0" applyFont="1" applyFill="1" applyBorder="1" applyAlignment="1">
      <alignment horizontal="left" vertical="center"/>
    </xf>
    <xf numFmtId="44" fontId="21" fillId="13" borderId="1" xfId="0" applyNumberFormat="1" applyFont="1" applyFill="1" applyBorder="1" applyAlignment="1">
      <alignment vertical="center" wrapText="1"/>
    </xf>
    <xf numFmtId="164" fontId="19" fillId="13" borderId="4" xfId="0" applyNumberFormat="1" applyFont="1" applyFill="1" applyBorder="1" applyAlignment="1">
      <alignment horizontal="right"/>
    </xf>
    <xf numFmtId="44" fontId="6" fillId="0" borderId="0" xfId="0" applyNumberFormat="1" applyFont="1" applyAlignment="1">
      <alignment vertical="center" wrapText="1"/>
    </xf>
    <xf numFmtId="0" fontId="19" fillId="13" borderId="1" xfId="0" applyFont="1" applyFill="1" applyBorder="1" applyAlignment="1">
      <alignment horizontal="left" vertical="center"/>
    </xf>
    <xf numFmtId="2" fontId="8" fillId="10" borderId="1" xfId="0" applyNumberFormat="1" applyFont="1" applyFill="1" applyBorder="1"/>
    <xf numFmtId="2" fontId="8" fillId="14" borderId="1" xfId="0" applyNumberFormat="1" applyFont="1" applyFill="1" applyBorder="1"/>
    <xf numFmtId="0" fontId="8" fillId="10" borderId="1" xfId="0" applyFont="1" applyFill="1" applyBorder="1"/>
    <xf numFmtId="0" fontId="7" fillId="10" borderId="1" xfId="0" applyFont="1" applyFill="1" applyBorder="1"/>
    <xf numFmtId="0" fontId="17" fillId="10" borderId="1" xfId="0" applyFont="1" applyFill="1" applyBorder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vertical="center" wrapText="1"/>
    </xf>
    <xf numFmtId="0" fontId="8" fillId="0" borderId="0" xfId="0" applyFont="1"/>
    <xf numFmtId="2" fontId="8" fillId="13" borderId="1" xfId="0" applyNumberFormat="1" applyFont="1" applyFill="1" applyBorder="1"/>
    <xf numFmtId="0" fontId="9" fillId="13" borderId="1" xfId="0" applyFont="1" applyFill="1" applyBorder="1" applyAlignment="1">
      <alignment horizontal="left" vertical="center" wrapText="1"/>
    </xf>
    <xf numFmtId="0" fontId="9" fillId="14" borderId="1" xfId="0" applyFont="1" applyFill="1" applyBorder="1" applyAlignment="1">
      <alignment horizontal="left" vertical="center"/>
    </xf>
    <xf numFmtId="164" fontId="5" fillId="14" borderId="4" xfId="0" applyNumberFormat="1" applyFont="1" applyFill="1" applyBorder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wrapText="1"/>
    </xf>
    <xf numFmtId="0" fontId="9" fillId="13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0" fillId="13" borderId="1" xfId="0" applyFill="1" applyBorder="1"/>
    <xf numFmtId="0" fontId="9" fillId="0" borderId="4" xfId="0" quotePrefix="1" applyFont="1" applyBorder="1" applyAlignment="1">
      <alignment horizontal="center"/>
    </xf>
    <xf numFmtId="164" fontId="19" fillId="18" borderId="3" xfId="0" applyNumberFormat="1" applyFont="1" applyFill="1" applyBorder="1" applyAlignment="1">
      <alignment vertical="center"/>
    </xf>
    <xf numFmtId="164" fontId="9" fillId="18" borderId="1" xfId="0" applyNumberFormat="1" applyFont="1" applyFill="1" applyBorder="1" applyAlignment="1">
      <alignment horizontal="right"/>
    </xf>
    <xf numFmtId="164" fontId="19" fillId="18" borderId="1" xfId="0" applyNumberFormat="1" applyFont="1" applyFill="1" applyBorder="1" applyAlignment="1">
      <alignment horizontal="right"/>
    </xf>
    <xf numFmtId="2" fontId="2" fillId="18" borderId="1" xfId="0" applyNumberFormat="1" applyFont="1" applyFill="1" applyBorder="1"/>
    <xf numFmtId="164" fontId="19" fillId="0" borderId="3" xfId="0" applyNumberFormat="1" applyFont="1" applyBorder="1" applyAlignment="1">
      <alignment vertical="center"/>
    </xf>
    <xf numFmtId="164" fontId="19" fillId="13" borderId="1" xfId="0" applyNumberFormat="1" applyFont="1" applyFill="1" applyBorder="1" applyAlignment="1">
      <alignment horizontal="right"/>
    </xf>
    <xf numFmtId="2" fontId="2" fillId="13" borderId="1" xfId="0" applyNumberFormat="1" applyFont="1" applyFill="1" applyBorder="1"/>
    <xf numFmtId="164" fontId="19" fillId="18" borderId="2" xfId="0" applyNumberFormat="1" applyFont="1" applyFill="1" applyBorder="1" applyAlignment="1">
      <alignment horizontal="left" vertical="center"/>
    </xf>
    <xf numFmtId="164" fontId="17" fillId="18" borderId="3" xfId="0" applyNumberFormat="1" applyFont="1" applyFill="1" applyBorder="1" applyAlignment="1">
      <alignment vertical="center"/>
    </xf>
    <xf numFmtId="164" fontId="19" fillId="13" borderId="3" xfId="0" applyNumberFormat="1" applyFont="1" applyFill="1" applyBorder="1" applyAlignment="1">
      <alignment vertical="center" wrapText="1"/>
    </xf>
    <xf numFmtId="164" fontId="19" fillId="13" borderId="4" xfId="0" quotePrefix="1" applyNumberFormat="1" applyFont="1" applyFill="1" applyBorder="1" applyAlignment="1">
      <alignment horizontal="left" vertical="center" wrapText="1"/>
    </xf>
    <xf numFmtId="164" fontId="26" fillId="0" borderId="0" xfId="0" applyNumberFormat="1" applyFont="1" applyAlignment="1">
      <alignment horizontal="center" vertical="center" wrapText="1"/>
    </xf>
    <xf numFmtId="164" fontId="5" fillId="0" borderId="0" xfId="0" applyNumberFormat="1" applyFont="1"/>
    <xf numFmtId="164" fontId="15" fillId="0" borderId="0" xfId="0" applyNumberFormat="1" applyFont="1"/>
    <xf numFmtId="164" fontId="19" fillId="0" borderId="4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164" fontId="17" fillId="0" borderId="3" xfId="0" applyNumberFormat="1" applyFont="1" applyBorder="1" applyAlignment="1">
      <alignment vertical="center" wrapText="1"/>
    </xf>
    <xf numFmtId="164" fontId="17" fillId="18" borderId="3" xfId="0" applyNumberFormat="1" applyFont="1" applyFill="1" applyBorder="1" applyAlignment="1">
      <alignment vertical="center" wrapText="1"/>
    </xf>
    <xf numFmtId="0" fontId="0" fillId="18" borderId="1" xfId="0" applyFill="1" applyBorder="1"/>
    <xf numFmtId="164" fontId="4" fillId="0" borderId="0" xfId="0" quotePrefix="1" applyNumberFormat="1" applyFont="1" applyAlignment="1">
      <alignment horizontal="center" vertical="center" wrapText="1"/>
    </xf>
    <xf numFmtId="0" fontId="9" fillId="0" borderId="3" xfId="0" quotePrefix="1" applyFont="1" applyBorder="1" applyAlignment="1">
      <alignment horizontal="center"/>
    </xf>
    <xf numFmtId="0" fontId="9" fillId="13" borderId="2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164" fontId="9" fillId="10" borderId="3" xfId="0" applyNumberFormat="1" applyFont="1" applyFill="1" applyBorder="1" applyAlignment="1">
      <alignment horizontal="left" vertical="center" wrapText="1"/>
    </xf>
    <xf numFmtId="164" fontId="9" fillId="10" borderId="2" xfId="0" quotePrefix="1" applyNumberFormat="1" applyFont="1" applyFill="1" applyBorder="1" applyAlignment="1">
      <alignment horizontal="right"/>
    </xf>
    <xf numFmtId="164" fontId="19" fillId="10" borderId="2" xfId="0" quotePrefix="1" applyNumberFormat="1" applyFont="1" applyFill="1" applyBorder="1" applyAlignment="1">
      <alignment horizontal="right"/>
    </xf>
    <xf numFmtId="2" fontId="0" fillId="10" borderId="1" xfId="0" applyNumberFormat="1" applyFill="1" applyBorder="1"/>
    <xf numFmtId="164" fontId="9" fillId="18" borderId="3" xfId="0" applyNumberFormat="1" applyFont="1" applyFill="1" applyBorder="1" applyAlignment="1">
      <alignment horizontal="left" vertical="center" wrapText="1"/>
    </xf>
    <xf numFmtId="164" fontId="19" fillId="18" borderId="2" xfId="0" quotePrefix="1" applyNumberFormat="1" applyFont="1" applyFill="1" applyBorder="1" applyAlignment="1">
      <alignment horizontal="right"/>
    </xf>
    <xf numFmtId="2" fontId="0" fillId="18" borderId="1" xfId="0" applyNumberFormat="1" applyFill="1" applyBorder="1"/>
    <xf numFmtId="164" fontId="8" fillId="0" borderId="0" xfId="0" applyNumberFormat="1" applyFont="1"/>
    <xf numFmtId="164" fontId="19" fillId="0" borderId="3" xfId="0" applyNumberFormat="1" applyFont="1" applyBorder="1" applyAlignment="1">
      <alignment vertical="center" wrapText="1"/>
    </xf>
    <xf numFmtId="164" fontId="18" fillId="0" borderId="0" xfId="0" quotePrefix="1" applyNumberFormat="1" applyFont="1" applyAlignment="1">
      <alignment horizontal="left" wrapText="1"/>
    </xf>
    <xf numFmtId="164" fontId="28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164" fontId="19" fillId="18" borderId="2" xfId="0" applyNumberFormat="1" applyFont="1" applyFill="1" applyBorder="1" applyAlignment="1">
      <alignment horizontal="left" vertical="center" wrapText="1"/>
    </xf>
    <xf numFmtId="164" fontId="17" fillId="18" borderId="3" xfId="0" applyNumberFormat="1" applyFont="1" applyFill="1" applyBorder="1" applyAlignment="1">
      <alignment vertical="center" wrapText="1"/>
    </xf>
    <xf numFmtId="164" fontId="17" fillId="18" borderId="3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center" wrapText="1"/>
    </xf>
    <xf numFmtId="0" fontId="9" fillId="0" borderId="4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center" wrapText="1"/>
    </xf>
    <xf numFmtId="164" fontId="9" fillId="0" borderId="3" xfId="0" quotePrefix="1" applyNumberFormat="1" applyFont="1" applyBorder="1" applyAlignment="1">
      <alignment horizontal="center" wrapText="1"/>
    </xf>
    <xf numFmtId="164" fontId="9" fillId="0" borderId="4" xfId="0" quotePrefix="1" applyNumberFormat="1" applyFont="1" applyBorder="1" applyAlignment="1">
      <alignment horizontal="center" wrapText="1"/>
    </xf>
    <xf numFmtId="164" fontId="19" fillId="0" borderId="2" xfId="0" applyNumberFormat="1" applyFont="1" applyBorder="1" applyAlignment="1">
      <alignment horizontal="left" vertical="center" wrapText="1"/>
    </xf>
    <xf numFmtId="164" fontId="17" fillId="0" borderId="3" xfId="0" applyNumberFormat="1" applyFont="1" applyBorder="1" applyAlignment="1">
      <alignment vertical="center" wrapText="1"/>
    </xf>
    <xf numFmtId="164" fontId="17" fillId="0" borderId="3" xfId="0" applyNumberFormat="1" applyFont="1" applyBorder="1" applyAlignment="1">
      <alignment vertical="center"/>
    </xf>
    <xf numFmtId="164" fontId="19" fillId="13" borderId="2" xfId="0" quotePrefix="1" applyNumberFormat="1" applyFont="1" applyFill="1" applyBorder="1" applyAlignment="1">
      <alignment horizontal="left" vertical="center" wrapText="1"/>
    </xf>
    <xf numFmtId="164" fontId="17" fillId="13" borderId="3" xfId="0" applyNumberFormat="1" applyFont="1" applyFill="1" applyBorder="1" applyAlignment="1">
      <alignment vertical="center" wrapText="1"/>
    </xf>
    <xf numFmtId="164" fontId="19" fillId="13" borderId="3" xfId="0" quotePrefix="1" applyNumberFormat="1" applyFont="1" applyFill="1" applyBorder="1" applyAlignment="1">
      <alignment horizontal="left" vertical="center" wrapText="1"/>
    </xf>
    <xf numFmtId="164" fontId="19" fillId="13" borderId="4" xfId="0" quotePrefix="1" applyNumberFormat="1" applyFont="1" applyFill="1" applyBorder="1" applyAlignment="1">
      <alignment horizontal="left" vertical="center" wrapText="1"/>
    </xf>
    <xf numFmtId="164" fontId="19" fillId="18" borderId="2" xfId="0" quotePrefix="1" applyNumberFormat="1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164" fontId="19" fillId="0" borderId="3" xfId="0" applyNumberFormat="1" applyFont="1" applyBorder="1" applyAlignment="1">
      <alignment horizontal="left" vertical="center" wrapText="1"/>
    </xf>
    <xf numFmtId="164" fontId="19" fillId="0" borderId="4" xfId="0" applyNumberFormat="1" applyFont="1" applyBorder="1" applyAlignment="1">
      <alignment horizontal="left" vertical="center" wrapText="1"/>
    </xf>
    <xf numFmtId="164" fontId="9" fillId="10" borderId="2" xfId="0" applyNumberFormat="1" applyFont="1" applyFill="1" applyBorder="1" applyAlignment="1">
      <alignment horizontal="left" vertical="center" wrapText="1"/>
    </xf>
    <xf numFmtId="164" fontId="9" fillId="10" borderId="3" xfId="0" applyNumberFormat="1" applyFont="1" applyFill="1" applyBorder="1" applyAlignment="1">
      <alignment horizontal="left" vertical="center" wrapText="1"/>
    </xf>
    <xf numFmtId="164" fontId="9" fillId="10" borderId="4" xfId="0" applyNumberFormat="1" applyFont="1" applyFill="1" applyBorder="1" applyAlignment="1">
      <alignment horizontal="left" vertical="center" wrapText="1"/>
    </xf>
    <xf numFmtId="164" fontId="9" fillId="18" borderId="2" xfId="0" applyNumberFormat="1" applyFont="1" applyFill="1" applyBorder="1" applyAlignment="1">
      <alignment horizontal="left" vertical="center" wrapText="1"/>
    </xf>
    <xf numFmtId="164" fontId="9" fillId="18" borderId="3" xfId="0" applyNumberFormat="1" applyFont="1" applyFill="1" applyBorder="1" applyAlignment="1">
      <alignment horizontal="left" vertical="center" wrapText="1"/>
    </xf>
    <xf numFmtId="164" fontId="9" fillId="18" borderId="4" xfId="0" applyNumberFormat="1" applyFont="1" applyFill="1" applyBorder="1" applyAlignment="1">
      <alignment horizontal="left" vertical="center" wrapText="1"/>
    </xf>
    <xf numFmtId="164" fontId="19" fillId="0" borderId="2" xfId="0" quotePrefix="1" applyNumberFormat="1" applyFont="1" applyBorder="1" applyAlignment="1">
      <alignment horizontal="left" vertical="center"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164" fontId="4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13" borderId="2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left" vertical="center"/>
    </xf>
    <xf numFmtId="0" fontId="5" fillId="13" borderId="3" xfId="0" applyFont="1" applyFill="1" applyBorder="1" applyAlignment="1">
      <alignment horizontal="left" vertical="center"/>
    </xf>
    <xf numFmtId="0" fontId="5" fillId="13" borderId="4" xfId="0" applyFont="1" applyFill="1" applyBorder="1" applyAlignment="1">
      <alignment horizontal="left" vertical="center"/>
    </xf>
    <xf numFmtId="0" fontId="9" fillId="15" borderId="2" xfId="0" applyFont="1" applyFill="1" applyBorder="1" applyAlignment="1">
      <alignment horizontal="left" vertical="center"/>
    </xf>
    <xf numFmtId="0" fontId="9" fillId="15" borderId="3" xfId="0" applyFont="1" applyFill="1" applyBorder="1" applyAlignment="1">
      <alignment horizontal="left" vertical="center"/>
    </xf>
    <xf numFmtId="0" fontId="9" fillId="15" borderId="4" xfId="0" applyFont="1" applyFill="1" applyBorder="1" applyAlignment="1">
      <alignment horizontal="left" vertical="center"/>
    </xf>
    <xf numFmtId="0" fontId="9" fillId="14" borderId="2" xfId="0" applyFont="1" applyFill="1" applyBorder="1" applyAlignment="1">
      <alignment horizontal="left" vertical="center"/>
    </xf>
    <xf numFmtId="0" fontId="9" fillId="14" borderId="3" xfId="0" applyFont="1" applyFill="1" applyBorder="1" applyAlignment="1">
      <alignment horizontal="left" vertical="center"/>
    </xf>
    <xf numFmtId="0" fontId="9" fillId="14" borderId="4" xfId="0" applyFont="1" applyFill="1" applyBorder="1" applyAlignment="1">
      <alignment horizontal="left" vertical="center"/>
    </xf>
    <xf numFmtId="0" fontId="9" fillId="13" borderId="2" xfId="0" applyFont="1" applyFill="1" applyBorder="1" applyAlignment="1">
      <alignment horizontal="left" vertical="center"/>
    </xf>
    <xf numFmtId="0" fontId="9" fillId="13" borderId="3" xfId="0" applyFont="1" applyFill="1" applyBorder="1" applyAlignment="1">
      <alignment horizontal="left" vertical="center"/>
    </xf>
    <xf numFmtId="0" fontId="9" fillId="13" borderId="4" xfId="0" applyFont="1" applyFill="1" applyBorder="1" applyAlignment="1">
      <alignment horizontal="left" vertical="center"/>
    </xf>
    <xf numFmtId="0" fontId="9" fillId="13" borderId="2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11" fillId="13" borderId="2" xfId="0" applyFont="1" applyFill="1" applyBorder="1" applyAlignment="1">
      <alignment horizontal="left" vertical="center"/>
    </xf>
    <xf numFmtId="0" fontId="11" fillId="13" borderId="3" xfId="0" applyFont="1" applyFill="1" applyBorder="1" applyAlignment="1">
      <alignment horizontal="left" vertical="center"/>
    </xf>
    <xf numFmtId="0" fontId="11" fillId="13" borderId="4" xfId="0" applyFont="1" applyFill="1" applyBorder="1" applyAlignment="1">
      <alignment horizontal="left" vertical="center"/>
    </xf>
    <xf numFmtId="0" fontId="17" fillId="13" borderId="2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14" borderId="2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horizontal="left" vertical="center"/>
    </xf>
    <xf numFmtId="0" fontId="14" fillId="14" borderId="4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3D17D-2CE4-45F2-8B56-4FEBBF0BACBD}">
  <dimension ref="A1:J35"/>
  <sheetViews>
    <sheetView topLeftCell="A4" workbookViewId="0">
      <selection activeCell="I5" sqref="I5"/>
    </sheetView>
  </sheetViews>
  <sheetFormatPr defaultRowHeight="15" x14ac:dyDescent="0.25"/>
  <cols>
    <col min="6" max="8" width="14.5703125" bestFit="1" customWidth="1"/>
    <col min="9" max="9" width="10.85546875" customWidth="1"/>
    <col min="10" max="10" width="13.85546875" customWidth="1"/>
  </cols>
  <sheetData>
    <row r="1" spans="1:10" ht="57" customHeight="1" x14ac:dyDescent="0.25">
      <c r="A1" s="230" t="s">
        <v>249</v>
      </c>
      <c r="B1" s="230"/>
      <c r="C1" s="230"/>
      <c r="D1" s="230"/>
      <c r="E1" s="230"/>
      <c r="F1" s="230"/>
      <c r="G1" s="230"/>
      <c r="H1" s="230"/>
    </row>
    <row r="2" spans="1:10" ht="18" x14ac:dyDescent="0.25">
      <c r="A2" s="3"/>
      <c r="B2" s="3"/>
      <c r="C2" s="3"/>
      <c r="D2" s="3"/>
      <c r="E2" s="3"/>
      <c r="F2" s="3"/>
      <c r="G2" s="3"/>
      <c r="H2" s="179"/>
    </row>
    <row r="3" spans="1:10" ht="15.75" x14ac:dyDescent="0.25">
      <c r="A3" s="231" t="s">
        <v>154</v>
      </c>
      <c r="B3" s="231"/>
      <c r="C3" s="231"/>
      <c r="D3" s="231"/>
      <c r="E3" s="231"/>
      <c r="F3" s="231"/>
      <c r="G3" s="231"/>
      <c r="H3" s="231"/>
    </row>
    <row r="4" spans="1:10" ht="18" x14ac:dyDescent="0.25">
      <c r="A4" s="3"/>
      <c r="B4" s="3"/>
      <c r="C4" s="3"/>
      <c r="D4" s="3"/>
      <c r="E4" s="3"/>
      <c r="F4" s="3"/>
      <c r="G4" s="3"/>
      <c r="H4" s="179"/>
    </row>
    <row r="5" spans="1:10" ht="15.75" x14ac:dyDescent="0.25">
      <c r="A5" s="231" t="s">
        <v>234</v>
      </c>
      <c r="B5" s="232"/>
      <c r="C5" s="232"/>
      <c r="D5" s="232"/>
      <c r="E5" s="232"/>
      <c r="F5" s="232"/>
      <c r="G5" s="232"/>
      <c r="H5" s="232"/>
    </row>
    <row r="6" spans="1:10" ht="18" x14ac:dyDescent="0.25">
      <c r="A6" s="180"/>
      <c r="B6" s="181"/>
      <c r="C6" s="181"/>
      <c r="D6" s="181"/>
      <c r="E6" s="182"/>
      <c r="F6" s="182"/>
      <c r="G6" s="183"/>
      <c r="H6" s="184"/>
    </row>
    <row r="7" spans="1:10" ht="26.25" x14ac:dyDescent="0.25">
      <c r="A7" s="233"/>
      <c r="B7" s="234"/>
      <c r="C7" s="234"/>
      <c r="D7" s="234"/>
      <c r="E7" s="235"/>
      <c r="F7" s="185" t="s">
        <v>170</v>
      </c>
      <c r="G7" s="186" t="s">
        <v>247</v>
      </c>
      <c r="H7" s="187" t="s">
        <v>248</v>
      </c>
      <c r="I7" s="188" t="s">
        <v>158</v>
      </c>
      <c r="J7" s="188" t="s">
        <v>158</v>
      </c>
    </row>
    <row r="8" spans="1:10" ht="25.5" x14ac:dyDescent="0.25">
      <c r="A8" s="236">
        <v>1</v>
      </c>
      <c r="B8" s="237"/>
      <c r="C8" s="237"/>
      <c r="D8" s="237"/>
      <c r="E8" s="238"/>
      <c r="F8" s="189">
        <v>2</v>
      </c>
      <c r="G8" s="186">
        <v>3</v>
      </c>
      <c r="H8" s="187">
        <v>4</v>
      </c>
      <c r="I8" s="186" t="s">
        <v>171</v>
      </c>
      <c r="J8" s="186" t="s">
        <v>179</v>
      </c>
    </row>
    <row r="9" spans="1:10" x14ac:dyDescent="0.25">
      <c r="A9" s="227" t="s">
        <v>159</v>
      </c>
      <c r="B9" s="228"/>
      <c r="C9" s="228"/>
      <c r="D9" s="228"/>
      <c r="E9" s="229"/>
      <c r="F9" s="190">
        <v>1420933.78</v>
      </c>
      <c r="G9" s="191">
        <v>2487156</v>
      </c>
      <c r="H9" s="192">
        <f>H10</f>
        <v>1590674.2</v>
      </c>
      <c r="I9" s="193">
        <f>H9/F9*100</f>
        <v>111.94569531593513</v>
      </c>
      <c r="J9" s="193">
        <f>H9/G9*100</f>
        <v>63.955546013197406</v>
      </c>
    </row>
    <row r="10" spans="1:10" x14ac:dyDescent="0.25">
      <c r="A10" s="242" t="s">
        <v>187</v>
      </c>
      <c r="B10" s="243"/>
      <c r="C10" s="243"/>
      <c r="D10" s="243"/>
      <c r="E10" s="244"/>
      <c r="F10" s="194">
        <v>1420933.78</v>
      </c>
      <c r="G10" s="35">
        <v>2487156</v>
      </c>
      <c r="H10" s="195">
        <v>1590674.2</v>
      </c>
      <c r="I10" s="196">
        <f t="shared" ref="I10:I14" si="0">H10/F10*100</f>
        <v>111.94569531593513</v>
      </c>
      <c r="J10" s="196">
        <f t="shared" ref="J10:J14" si="1">H10/G10*100</f>
        <v>63.955546013197406</v>
      </c>
    </row>
    <row r="11" spans="1:10" x14ac:dyDescent="0.25">
      <c r="A11" s="197" t="s">
        <v>169</v>
      </c>
      <c r="B11" s="198"/>
      <c r="C11" s="198"/>
      <c r="D11" s="198"/>
      <c r="E11" s="198"/>
      <c r="F11" s="190">
        <v>1441554.37</v>
      </c>
      <c r="G11" s="191">
        <v>2587156</v>
      </c>
      <c r="H11" s="191">
        <f>H12+H13</f>
        <v>1781992.78</v>
      </c>
      <c r="I11" s="193">
        <f t="shared" si="0"/>
        <v>123.61606451236382</v>
      </c>
      <c r="J11" s="193">
        <f t="shared" si="1"/>
        <v>68.878443356334145</v>
      </c>
    </row>
    <row r="12" spans="1:10" x14ac:dyDescent="0.25">
      <c r="A12" s="245" t="s">
        <v>235</v>
      </c>
      <c r="B12" s="246"/>
      <c r="C12" s="246"/>
      <c r="D12" s="246"/>
      <c r="E12" s="246"/>
      <c r="F12" s="199">
        <v>1427700.84</v>
      </c>
      <c r="G12" s="35">
        <v>2401227</v>
      </c>
      <c r="H12" s="35">
        <v>1768021.3</v>
      </c>
      <c r="I12" s="196">
        <f t="shared" si="0"/>
        <v>123.83695872869276</v>
      </c>
      <c r="J12" s="196">
        <f t="shared" si="1"/>
        <v>73.629910874731962</v>
      </c>
    </row>
    <row r="13" spans="1:10" x14ac:dyDescent="0.25">
      <c r="A13" s="245" t="s">
        <v>236</v>
      </c>
      <c r="B13" s="247"/>
      <c r="C13" s="247"/>
      <c r="D13" s="247"/>
      <c r="E13" s="248"/>
      <c r="F13" s="200">
        <v>13853.53</v>
      </c>
      <c r="G13" s="35">
        <v>185929</v>
      </c>
      <c r="H13" s="35">
        <v>13971.48</v>
      </c>
      <c r="I13" s="196">
        <f t="shared" si="0"/>
        <v>100.85140754739044</v>
      </c>
      <c r="J13" s="196">
        <f t="shared" si="1"/>
        <v>7.5144167935071993</v>
      </c>
    </row>
    <row r="14" spans="1:10" x14ac:dyDescent="0.25">
      <c r="A14" s="249" t="s">
        <v>237</v>
      </c>
      <c r="B14" s="228"/>
      <c r="C14" s="228"/>
      <c r="D14" s="228"/>
      <c r="E14" s="228"/>
      <c r="F14" s="191">
        <f>F9-F11</f>
        <v>-20620.590000000084</v>
      </c>
      <c r="G14" s="191">
        <f>G9-G11</f>
        <v>-100000</v>
      </c>
      <c r="H14" s="191">
        <f>H9-H11</f>
        <v>-191318.58000000007</v>
      </c>
      <c r="I14" s="193">
        <f t="shared" si="0"/>
        <v>927.8036176462424</v>
      </c>
      <c r="J14" s="193">
        <f t="shared" si="1"/>
        <v>191.31858000000008</v>
      </c>
    </row>
    <row r="15" spans="1:10" ht="18" x14ac:dyDescent="0.25">
      <c r="A15" s="4"/>
      <c r="B15" s="201"/>
      <c r="C15" s="201"/>
      <c r="D15" s="201"/>
      <c r="E15" s="201"/>
      <c r="F15" s="201"/>
      <c r="G15" s="202"/>
      <c r="H15" s="203"/>
    </row>
    <row r="16" spans="1:10" ht="15.75" x14ac:dyDescent="0.25">
      <c r="A16" s="250" t="s">
        <v>238</v>
      </c>
      <c r="B16" s="251"/>
      <c r="C16" s="251"/>
      <c r="D16" s="251"/>
      <c r="E16" s="251"/>
      <c r="F16" s="251"/>
      <c r="G16" s="251"/>
      <c r="H16" s="251"/>
    </row>
    <row r="17" spans="1:10" ht="18" x14ac:dyDescent="0.25">
      <c r="A17" s="4"/>
      <c r="B17" s="201"/>
      <c r="C17" s="201"/>
      <c r="D17" s="201"/>
      <c r="E17" s="201"/>
      <c r="F17" s="201"/>
      <c r="G17" s="202"/>
      <c r="H17" s="203"/>
    </row>
    <row r="18" spans="1:10" ht="26.25" x14ac:dyDescent="0.25">
      <c r="A18" s="239"/>
      <c r="B18" s="240"/>
      <c r="C18" s="240"/>
      <c r="D18" s="240"/>
      <c r="E18" s="241"/>
      <c r="F18" s="185" t="s">
        <v>170</v>
      </c>
      <c r="G18" s="186" t="s">
        <v>247</v>
      </c>
      <c r="H18" s="187" t="s">
        <v>248</v>
      </c>
      <c r="I18" s="188" t="s">
        <v>158</v>
      </c>
      <c r="J18" s="188" t="s">
        <v>158</v>
      </c>
    </row>
    <row r="19" spans="1:10" ht="25.5" x14ac:dyDescent="0.25">
      <c r="A19" s="233">
        <v>1</v>
      </c>
      <c r="B19" s="234"/>
      <c r="C19" s="234"/>
      <c r="D19" s="234"/>
      <c r="E19" s="235"/>
      <c r="F19" s="185">
        <v>2</v>
      </c>
      <c r="G19" s="186">
        <v>3</v>
      </c>
      <c r="H19" s="187">
        <v>4</v>
      </c>
      <c r="I19" s="186" t="s">
        <v>171</v>
      </c>
      <c r="J19" s="186" t="s">
        <v>179</v>
      </c>
    </row>
    <row r="20" spans="1:10" ht="26.25" customHeight="1" x14ac:dyDescent="0.25">
      <c r="A20" s="242" t="s">
        <v>239</v>
      </c>
      <c r="B20" s="252"/>
      <c r="C20" s="252"/>
      <c r="D20" s="252"/>
      <c r="E20" s="253"/>
      <c r="F20" s="204">
        <v>0</v>
      </c>
      <c r="G20" s="205">
        <v>0</v>
      </c>
      <c r="H20" s="206">
        <v>0</v>
      </c>
      <c r="I20" s="149">
        <v>0</v>
      </c>
      <c r="J20" s="149">
        <v>0</v>
      </c>
    </row>
    <row r="21" spans="1:10" ht="33" customHeight="1" x14ac:dyDescent="0.25">
      <c r="A21" s="242" t="s">
        <v>240</v>
      </c>
      <c r="B21" s="243"/>
      <c r="C21" s="243"/>
      <c r="D21" s="243"/>
      <c r="E21" s="243"/>
      <c r="F21" s="207">
        <v>0</v>
      </c>
      <c r="G21" s="205">
        <v>0</v>
      </c>
      <c r="H21" s="206">
        <v>0</v>
      </c>
      <c r="I21" s="149">
        <v>0</v>
      </c>
      <c r="J21" s="149">
        <v>0</v>
      </c>
    </row>
    <row r="22" spans="1:10" x14ac:dyDescent="0.25">
      <c r="A22" s="249" t="s">
        <v>241</v>
      </c>
      <c r="B22" s="228"/>
      <c r="C22" s="228"/>
      <c r="D22" s="228"/>
      <c r="E22" s="228"/>
      <c r="F22" s="208">
        <v>0</v>
      </c>
      <c r="G22" s="191">
        <v>0</v>
      </c>
      <c r="H22" s="192">
        <v>0</v>
      </c>
      <c r="I22" s="209">
        <v>0</v>
      </c>
      <c r="J22" s="209">
        <v>0</v>
      </c>
    </row>
    <row r="23" spans="1:10" ht="18" x14ac:dyDescent="0.25">
      <c r="A23" s="210"/>
      <c r="B23" s="201"/>
      <c r="C23" s="201"/>
      <c r="D23" s="201"/>
      <c r="E23" s="201"/>
      <c r="F23" s="201"/>
      <c r="G23" s="202"/>
      <c r="H23" s="203"/>
    </row>
    <row r="24" spans="1:10" ht="15.75" x14ac:dyDescent="0.25">
      <c r="A24" s="250" t="s">
        <v>242</v>
      </c>
      <c r="B24" s="251"/>
      <c r="C24" s="251"/>
      <c r="D24" s="251"/>
      <c r="E24" s="251"/>
      <c r="F24" s="251"/>
      <c r="G24" s="251"/>
      <c r="H24" s="251"/>
    </row>
    <row r="25" spans="1:10" ht="18" x14ac:dyDescent="0.25">
      <c r="A25" s="210"/>
      <c r="B25" s="201"/>
      <c r="C25" s="201"/>
      <c r="D25" s="201"/>
      <c r="E25" s="201"/>
      <c r="F25" s="201"/>
      <c r="G25" s="202"/>
      <c r="H25" s="203"/>
    </row>
    <row r="26" spans="1:10" ht="26.25" x14ac:dyDescent="0.25">
      <c r="A26" s="239"/>
      <c r="B26" s="240"/>
      <c r="C26" s="240"/>
      <c r="D26" s="240"/>
      <c r="E26" s="241"/>
      <c r="F26" s="185" t="s">
        <v>170</v>
      </c>
      <c r="G26" s="186" t="s">
        <v>247</v>
      </c>
      <c r="H26" s="187" t="s">
        <v>248</v>
      </c>
      <c r="I26" s="188" t="s">
        <v>158</v>
      </c>
      <c r="J26" s="188" t="s">
        <v>158</v>
      </c>
    </row>
    <row r="27" spans="1:10" ht="25.5" x14ac:dyDescent="0.25">
      <c r="A27" s="236">
        <v>1</v>
      </c>
      <c r="B27" s="237"/>
      <c r="C27" s="237"/>
      <c r="D27" s="237"/>
      <c r="E27" s="238"/>
      <c r="F27" s="211">
        <v>2</v>
      </c>
      <c r="G27" s="212">
        <v>3</v>
      </c>
      <c r="H27" s="213">
        <v>4</v>
      </c>
      <c r="I27" s="186" t="s">
        <v>171</v>
      </c>
      <c r="J27" s="186" t="s">
        <v>179</v>
      </c>
    </row>
    <row r="28" spans="1:10" ht="33" customHeight="1" x14ac:dyDescent="0.25">
      <c r="A28" s="254" t="s">
        <v>243</v>
      </c>
      <c r="B28" s="255"/>
      <c r="C28" s="255"/>
      <c r="D28" s="255"/>
      <c r="E28" s="256"/>
      <c r="F28" s="214">
        <v>140899.72</v>
      </c>
      <c r="G28" s="215">
        <v>100000</v>
      </c>
      <c r="H28" s="216">
        <v>146602.29</v>
      </c>
      <c r="I28" s="217">
        <f>H28/F28*100</f>
        <v>104.04725431675806</v>
      </c>
      <c r="J28" s="217">
        <f>H28/G28*100</f>
        <v>146.60229000000001</v>
      </c>
    </row>
    <row r="29" spans="1:10" ht="31.5" customHeight="1" x14ac:dyDescent="0.25">
      <c r="A29" s="257" t="s">
        <v>244</v>
      </c>
      <c r="B29" s="258"/>
      <c r="C29" s="258"/>
      <c r="D29" s="258"/>
      <c r="E29" s="259"/>
      <c r="F29" s="218">
        <f>F14+F28</f>
        <v>120279.12999999992</v>
      </c>
      <c r="G29" s="218">
        <f>G14+G28</f>
        <v>0</v>
      </c>
      <c r="H29" s="219">
        <f>H14+H28</f>
        <v>-44716.290000000066</v>
      </c>
      <c r="I29" s="220">
        <f>H29/F29*100</f>
        <v>-37.177097972025649</v>
      </c>
      <c r="J29" s="220" t="e">
        <f>H29/G29*100</f>
        <v>#DIV/0!</v>
      </c>
    </row>
    <row r="30" spans="1:10" x14ac:dyDescent="0.25">
      <c r="A30" s="1"/>
      <c r="B30" s="1"/>
      <c r="C30" s="1"/>
      <c r="D30" s="1"/>
      <c r="E30" s="1"/>
      <c r="F30" s="1"/>
      <c r="G30" s="1"/>
      <c r="H30" s="221"/>
    </row>
    <row r="31" spans="1:10" x14ac:dyDescent="0.25">
      <c r="A31" s="1"/>
      <c r="B31" s="1"/>
      <c r="C31" s="1"/>
      <c r="D31" s="1"/>
      <c r="E31" s="1"/>
      <c r="F31" s="1"/>
      <c r="G31" s="1"/>
      <c r="H31" s="221"/>
    </row>
    <row r="32" spans="1:10" x14ac:dyDescent="0.25">
      <c r="A32" s="260" t="s">
        <v>245</v>
      </c>
      <c r="B32" s="243"/>
      <c r="C32" s="243"/>
      <c r="D32" s="243"/>
      <c r="E32" s="243"/>
      <c r="F32" s="222">
        <f>F14+F28</f>
        <v>120279.12999999992</v>
      </c>
      <c r="G32" s="222">
        <f>G14+G28</f>
        <v>0</v>
      </c>
      <c r="H32" s="222">
        <f t="shared" ref="H32" si="2">H14+H28</f>
        <v>-44716.290000000066</v>
      </c>
      <c r="I32" s="109">
        <f>H32/F32*100</f>
        <v>-37.177097972025649</v>
      </c>
      <c r="J32" s="109" t="e">
        <f>H32/G32*100</f>
        <v>#DIV/0!</v>
      </c>
    </row>
    <row r="33" spans="1:8" ht="15.75" x14ac:dyDescent="0.25">
      <c r="A33" s="223"/>
      <c r="B33" s="224"/>
      <c r="C33" s="224"/>
      <c r="D33" s="224"/>
      <c r="E33" s="224"/>
      <c r="F33" s="224"/>
      <c r="G33" s="225"/>
      <c r="H33" s="226"/>
    </row>
    <row r="34" spans="1:8" x14ac:dyDescent="0.25">
      <c r="H34" s="89"/>
    </row>
    <row r="35" spans="1:8" x14ac:dyDescent="0.25">
      <c r="A35" s="261" t="s">
        <v>246</v>
      </c>
      <c r="B35" s="262"/>
      <c r="C35" s="262"/>
      <c r="D35" s="262"/>
      <c r="E35" s="262"/>
      <c r="F35" s="262"/>
      <c r="G35" s="262"/>
      <c r="H35" s="262"/>
    </row>
  </sheetData>
  <mergeCells count="23">
    <mergeCell ref="A27:E27"/>
    <mergeCell ref="A28:E28"/>
    <mergeCell ref="A29:E29"/>
    <mergeCell ref="A32:E32"/>
    <mergeCell ref="A35:H35"/>
    <mergeCell ref="A26:E26"/>
    <mergeCell ref="A10:E10"/>
    <mergeCell ref="A12:E12"/>
    <mergeCell ref="A13:E13"/>
    <mergeCell ref="A14:E14"/>
    <mergeCell ref="A16:H16"/>
    <mergeCell ref="A18:E18"/>
    <mergeCell ref="A19:E19"/>
    <mergeCell ref="A20:E20"/>
    <mergeCell ref="A21:E21"/>
    <mergeCell ref="A22:E22"/>
    <mergeCell ref="A24:H24"/>
    <mergeCell ref="A9:E9"/>
    <mergeCell ref="A1:H1"/>
    <mergeCell ref="A3:H3"/>
    <mergeCell ref="A5:H5"/>
    <mergeCell ref="A7:E7"/>
    <mergeCell ref="A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E43B8-2927-45EA-9FDD-BDA59566FCAB}">
  <dimension ref="A1:H121"/>
  <sheetViews>
    <sheetView topLeftCell="A28" workbookViewId="0">
      <selection sqref="A1:H1"/>
    </sheetView>
  </sheetViews>
  <sheetFormatPr defaultRowHeight="15" x14ac:dyDescent="0.25"/>
  <cols>
    <col min="2" max="2" width="28.140625" bestFit="1" customWidth="1"/>
    <col min="3" max="3" width="14.5703125" customWidth="1"/>
    <col min="4" max="4" width="15.140625" bestFit="1" customWidth="1"/>
    <col min="5" max="5" width="14.5703125" customWidth="1"/>
    <col min="6" max="6" width="17.28515625" customWidth="1"/>
    <col min="7" max="7" width="11.7109375" style="174" customWidth="1"/>
  </cols>
  <sheetData>
    <row r="1" spans="1:8" ht="31.5" customHeight="1" x14ac:dyDescent="0.25">
      <c r="A1" s="231" t="s">
        <v>227</v>
      </c>
      <c r="B1" s="231"/>
      <c r="C1" s="231"/>
      <c r="D1" s="231"/>
      <c r="E1" s="231"/>
      <c r="F1" s="231"/>
      <c r="G1" s="231"/>
      <c r="H1" s="231"/>
    </row>
    <row r="2" spans="1:8" ht="18" x14ac:dyDescent="0.25">
      <c r="A2" s="3"/>
      <c r="B2" s="3"/>
      <c r="C2" s="4"/>
      <c r="D2" s="3"/>
      <c r="E2" s="3"/>
      <c r="F2" s="4"/>
      <c r="G2" s="172"/>
    </row>
    <row r="3" spans="1:8" ht="15.75" customHeight="1" x14ac:dyDescent="0.25">
      <c r="A3" s="231" t="s">
        <v>154</v>
      </c>
      <c r="B3" s="231"/>
      <c r="C3" s="231"/>
      <c r="D3" s="231"/>
      <c r="E3" s="231"/>
      <c r="F3" s="231"/>
      <c r="G3" s="231"/>
      <c r="H3" s="231"/>
    </row>
    <row r="4" spans="1:8" ht="18" x14ac:dyDescent="0.25">
      <c r="A4" s="3"/>
      <c r="B4" s="3"/>
      <c r="C4" s="4"/>
      <c r="D4" s="3"/>
      <c r="E4" s="3"/>
      <c r="F4" s="4"/>
      <c r="G4" s="173"/>
    </row>
    <row r="5" spans="1:8" ht="15.75" customHeight="1" x14ac:dyDescent="0.25">
      <c r="A5" s="231" t="s">
        <v>155</v>
      </c>
      <c r="B5" s="231"/>
      <c r="C5" s="231"/>
      <c r="D5" s="231"/>
      <c r="E5" s="231"/>
      <c r="F5" s="231"/>
      <c r="G5" s="231"/>
    </row>
    <row r="6" spans="1:8" ht="18" x14ac:dyDescent="0.25">
      <c r="A6" s="3"/>
      <c r="B6" s="3"/>
      <c r="C6" s="4"/>
      <c r="D6" s="3"/>
      <c r="E6" s="3"/>
      <c r="F6" s="4"/>
      <c r="G6" s="173"/>
    </row>
    <row r="7" spans="1:8" ht="15.75" customHeight="1" x14ac:dyDescent="0.25">
      <c r="A7" s="264" t="s">
        <v>187</v>
      </c>
      <c r="B7" s="264"/>
      <c r="C7" s="264"/>
      <c r="D7" s="264"/>
      <c r="E7" s="264"/>
      <c r="F7" s="264"/>
      <c r="G7" s="264"/>
    </row>
    <row r="8" spans="1:8" ht="25.5" x14ac:dyDescent="0.25">
      <c r="A8" s="25" t="s">
        <v>188</v>
      </c>
      <c r="B8" s="25" t="s">
        <v>189</v>
      </c>
      <c r="C8" s="116" t="s">
        <v>170</v>
      </c>
      <c r="D8" s="26" t="s">
        <v>172</v>
      </c>
      <c r="E8" s="26" t="s">
        <v>144</v>
      </c>
      <c r="F8" s="135" t="s">
        <v>158</v>
      </c>
      <c r="G8" s="170" t="s">
        <v>158</v>
      </c>
    </row>
    <row r="9" spans="1:8" x14ac:dyDescent="0.25">
      <c r="A9" s="25"/>
      <c r="B9" s="25">
        <v>1</v>
      </c>
      <c r="C9" s="98">
        <v>2</v>
      </c>
      <c r="D9" s="25">
        <v>3</v>
      </c>
      <c r="E9" s="25">
        <v>4</v>
      </c>
      <c r="F9" s="96" t="s">
        <v>171</v>
      </c>
      <c r="G9" s="97" t="s">
        <v>179</v>
      </c>
    </row>
    <row r="10" spans="1:8" x14ac:dyDescent="0.25">
      <c r="A10" s="136"/>
      <c r="B10" s="136" t="s">
        <v>190</v>
      </c>
      <c r="C10" s="137">
        <f>C11+C42</f>
        <v>1420933.78</v>
      </c>
      <c r="D10" s="137">
        <f>D11+D42</f>
        <v>2587156</v>
      </c>
      <c r="E10" s="137">
        <f>E11+E42</f>
        <v>1590674.2</v>
      </c>
      <c r="F10" s="167">
        <f>E10/C10*100</f>
        <v>111.94569531593513</v>
      </c>
      <c r="G10" s="167">
        <f>E10/D10*100</f>
        <v>61.483505439950278</v>
      </c>
    </row>
    <row r="11" spans="1:8" x14ac:dyDescent="0.25">
      <c r="A11" s="138">
        <v>6</v>
      </c>
      <c r="B11" s="139" t="s">
        <v>191</v>
      </c>
      <c r="C11" s="140">
        <f>C12+C28+C33+C39</f>
        <v>1420933.78</v>
      </c>
      <c r="D11" s="140">
        <f>D12+D25+D28+D33+D39</f>
        <v>2487156</v>
      </c>
      <c r="E11" s="159">
        <f>E12+E28+E33+E39</f>
        <v>1590674.2</v>
      </c>
      <c r="F11" s="168">
        <f t="shared" ref="F11:F45" si="0">E11/C11*100</f>
        <v>111.94569531593513</v>
      </c>
      <c r="G11" s="168">
        <f t="shared" ref="G11:G45" si="1">E11/D11*100</f>
        <v>63.955546013197406</v>
      </c>
    </row>
    <row r="12" spans="1:8" ht="38.25" x14ac:dyDescent="0.25">
      <c r="A12" s="138">
        <v>63</v>
      </c>
      <c r="B12" s="139" t="s">
        <v>192</v>
      </c>
      <c r="C12" s="141">
        <f>C13+C15+C17+C20+C22</f>
        <v>1271874.4000000001</v>
      </c>
      <c r="D12" s="141">
        <f>D13+D15+D17+D20</f>
        <v>2104000</v>
      </c>
      <c r="E12" s="141">
        <f>E13+E15+E17+E20+E22</f>
        <v>1391539.41</v>
      </c>
      <c r="F12" s="168">
        <f t="shared" si="0"/>
        <v>109.40855559322522</v>
      </c>
      <c r="G12" s="168">
        <f t="shared" si="1"/>
        <v>66.137804657794675</v>
      </c>
    </row>
    <row r="13" spans="1:8" ht="25.5" x14ac:dyDescent="0.25">
      <c r="A13" s="105">
        <v>632</v>
      </c>
      <c r="B13" s="142" t="s">
        <v>193</v>
      </c>
      <c r="C13" s="143">
        <v>22312.6</v>
      </c>
      <c r="D13" s="143">
        <f>D14</f>
        <v>50000</v>
      </c>
      <c r="E13" s="143">
        <f>E14</f>
        <v>1296</v>
      </c>
      <c r="F13" s="175">
        <f t="shared" si="0"/>
        <v>5.808377329401325</v>
      </c>
      <c r="G13" s="175">
        <f t="shared" si="1"/>
        <v>2.5919999999999996</v>
      </c>
    </row>
    <row r="14" spans="1:8" ht="25.5" x14ac:dyDescent="0.25">
      <c r="A14" s="105">
        <v>6323</v>
      </c>
      <c r="B14" s="142" t="s">
        <v>194</v>
      </c>
      <c r="C14" s="143">
        <v>22312.6</v>
      </c>
      <c r="D14" s="143">
        <v>50000</v>
      </c>
      <c r="E14" s="143">
        <v>1296</v>
      </c>
      <c r="F14" s="175">
        <f t="shared" si="0"/>
        <v>5.808377329401325</v>
      </c>
      <c r="G14" s="175">
        <f t="shared" si="1"/>
        <v>2.5919999999999996</v>
      </c>
    </row>
    <row r="15" spans="1:8" x14ac:dyDescent="0.25">
      <c r="A15" s="105">
        <v>633</v>
      </c>
      <c r="B15" s="142" t="s">
        <v>195</v>
      </c>
      <c r="C15" s="143">
        <v>18614</v>
      </c>
      <c r="D15" s="143">
        <f>D16</f>
        <v>4000</v>
      </c>
      <c r="E15" s="143">
        <f>E16</f>
        <v>21432</v>
      </c>
      <c r="F15" s="175">
        <f t="shared" si="0"/>
        <v>115.13914258085312</v>
      </c>
      <c r="G15" s="175">
        <f t="shared" si="1"/>
        <v>535.79999999999995</v>
      </c>
    </row>
    <row r="16" spans="1:8" x14ac:dyDescent="0.25">
      <c r="A16" s="105">
        <v>6331</v>
      </c>
      <c r="B16" s="142" t="s">
        <v>196</v>
      </c>
      <c r="C16" s="143">
        <v>18614</v>
      </c>
      <c r="D16" s="143">
        <v>4000</v>
      </c>
      <c r="E16" s="143">
        <v>21432</v>
      </c>
      <c r="F16" s="175">
        <f t="shared" si="0"/>
        <v>115.13914258085312</v>
      </c>
      <c r="G16" s="175">
        <f t="shared" si="1"/>
        <v>535.79999999999995</v>
      </c>
    </row>
    <row r="17" spans="1:7" ht="38.25" x14ac:dyDescent="0.25">
      <c r="A17" s="105">
        <v>636</v>
      </c>
      <c r="B17" s="142" t="s">
        <v>197</v>
      </c>
      <c r="C17" s="143">
        <v>1158767.1100000001</v>
      </c>
      <c r="D17" s="143">
        <f>D18+D19</f>
        <v>2000000</v>
      </c>
      <c r="E17" s="143">
        <f>E18</f>
        <v>1269893.33</v>
      </c>
      <c r="F17" s="175">
        <f t="shared" si="0"/>
        <v>109.5900391926036</v>
      </c>
      <c r="G17" s="175">
        <f t="shared" si="1"/>
        <v>63.494666500000008</v>
      </c>
    </row>
    <row r="18" spans="1:7" ht="38.25" x14ac:dyDescent="0.25">
      <c r="A18" s="105">
        <v>6361</v>
      </c>
      <c r="B18" s="142" t="s">
        <v>198</v>
      </c>
      <c r="C18" s="143">
        <v>1158767.1100000001</v>
      </c>
      <c r="D18" s="143">
        <v>1999071</v>
      </c>
      <c r="E18" s="143">
        <v>1269893.33</v>
      </c>
      <c r="F18" s="175">
        <f t="shared" si="0"/>
        <v>109.5900391926036</v>
      </c>
      <c r="G18" s="175">
        <f t="shared" si="1"/>
        <v>63.524173478580806</v>
      </c>
    </row>
    <row r="19" spans="1:7" ht="38.25" x14ac:dyDescent="0.25">
      <c r="A19" s="105">
        <v>6362</v>
      </c>
      <c r="B19" s="150" t="s">
        <v>199</v>
      </c>
      <c r="C19" s="143">
        <v>0</v>
      </c>
      <c r="D19" s="143">
        <v>929</v>
      </c>
      <c r="E19" s="143">
        <v>0</v>
      </c>
      <c r="F19" s="175" t="e">
        <f t="shared" si="0"/>
        <v>#DIV/0!</v>
      </c>
      <c r="G19" s="175">
        <f t="shared" si="1"/>
        <v>0</v>
      </c>
    </row>
    <row r="20" spans="1:7" ht="25.5" x14ac:dyDescent="0.25">
      <c r="A20" s="105">
        <v>638</v>
      </c>
      <c r="B20" s="142" t="s">
        <v>200</v>
      </c>
      <c r="C20" s="144">
        <v>62178.400000000001</v>
      </c>
      <c r="D20" s="143">
        <f>D21</f>
        <v>50000</v>
      </c>
      <c r="E20" s="68">
        <f>E21</f>
        <v>97367.14</v>
      </c>
      <c r="F20" s="175">
        <f t="shared" si="0"/>
        <v>156.59318991804227</v>
      </c>
      <c r="G20" s="175">
        <f t="shared" si="1"/>
        <v>194.73427999999998</v>
      </c>
    </row>
    <row r="21" spans="1:7" ht="25.5" x14ac:dyDescent="0.25">
      <c r="A21" s="105">
        <v>6381</v>
      </c>
      <c r="B21" s="142" t="s">
        <v>201</v>
      </c>
      <c r="C21" s="144">
        <v>62178.400000000001</v>
      </c>
      <c r="D21" s="143">
        <v>50000</v>
      </c>
      <c r="E21" s="68">
        <v>97367.14</v>
      </c>
      <c r="F21" s="175">
        <f t="shared" si="0"/>
        <v>156.59318991804227</v>
      </c>
      <c r="G21" s="175">
        <f t="shared" si="1"/>
        <v>194.73427999999998</v>
      </c>
    </row>
    <row r="22" spans="1:7" ht="25.5" x14ac:dyDescent="0.25">
      <c r="A22" s="105">
        <v>639</v>
      </c>
      <c r="B22" s="142" t="s">
        <v>202</v>
      </c>
      <c r="C22" s="144">
        <f>C23+C24</f>
        <v>10002.289999999999</v>
      </c>
      <c r="D22" s="143">
        <v>0</v>
      </c>
      <c r="E22" s="68">
        <f>E23+E24</f>
        <v>1550.94</v>
      </c>
      <c r="F22" s="175">
        <f t="shared" si="0"/>
        <v>15.505849160542237</v>
      </c>
      <c r="G22" s="175" t="e">
        <f t="shared" si="1"/>
        <v>#DIV/0!</v>
      </c>
    </row>
    <row r="23" spans="1:7" ht="38.25" x14ac:dyDescent="0.25">
      <c r="A23" s="105">
        <v>6391</v>
      </c>
      <c r="B23" s="142" t="s">
        <v>203</v>
      </c>
      <c r="C23" s="144">
        <v>542.08000000000004</v>
      </c>
      <c r="D23" s="143">
        <v>0</v>
      </c>
      <c r="E23" s="68">
        <v>836.94</v>
      </c>
      <c r="F23" s="175">
        <f t="shared" si="0"/>
        <v>154.39418536009447</v>
      </c>
      <c r="G23" s="175" t="e">
        <f t="shared" si="1"/>
        <v>#DIV/0!</v>
      </c>
    </row>
    <row r="24" spans="1:7" ht="51" x14ac:dyDescent="0.25">
      <c r="A24" s="105">
        <v>6393</v>
      </c>
      <c r="B24" s="142" t="s">
        <v>204</v>
      </c>
      <c r="C24" s="144">
        <v>9460.2099999999991</v>
      </c>
      <c r="D24" s="143">
        <v>0</v>
      </c>
      <c r="E24" s="68">
        <v>714</v>
      </c>
      <c r="F24" s="175">
        <f t="shared" si="0"/>
        <v>7.5474011676273571</v>
      </c>
      <c r="G24" s="175" t="e">
        <f t="shared" si="1"/>
        <v>#DIV/0!</v>
      </c>
    </row>
    <row r="25" spans="1:7" x14ac:dyDescent="0.25">
      <c r="A25" s="138">
        <v>64</v>
      </c>
      <c r="B25" s="177" t="s">
        <v>231</v>
      </c>
      <c r="C25" s="140">
        <v>0</v>
      </c>
      <c r="D25" s="141">
        <v>10</v>
      </c>
      <c r="E25" s="178">
        <v>0</v>
      </c>
      <c r="F25" s="168" t="e">
        <f t="shared" si="0"/>
        <v>#DIV/0!</v>
      </c>
      <c r="G25" s="168">
        <f t="shared" si="1"/>
        <v>0</v>
      </c>
    </row>
    <row r="26" spans="1:7" ht="25.5" x14ac:dyDescent="0.25">
      <c r="A26" s="105">
        <v>641</v>
      </c>
      <c r="B26" s="176" t="s">
        <v>232</v>
      </c>
      <c r="C26" s="144">
        <v>0</v>
      </c>
      <c r="D26" s="143">
        <v>10</v>
      </c>
      <c r="E26" s="68">
        <v>0</v>
      </c>
      <c r="F26" s="175" t="e">
        <f t="shared" si="0"/>
        <v>#DIV/0!</v>
      </c>
      <c r="G26" s="175">
        <f t="shared" ref="G26:G27" si="2">E26/D26*100</f>
        <v>0</v>
      </c>
    </row>
    <row r="27" spans="1:7" ht="25.5" x14ac:dyDescent="0.25">
      <c r="A27" s="105">
        <v>6413</v>
      </c>
      <c r="B27" s="150" t="s">
        <v>233</v>
      </c>
      <c r="C27" s="144">
        <v>0</v>
      </c>
      <c r="D27" s="143">
        <v>10</v>
      </c>
      <c r="E27" s="68">
        <v>0</v>
      </c>
      <c r="F27" s="175" t="e">
        <f t="shared" si="0"/>
        <v>#DIV/0!</v>
      </c>
      <c r="G27" s="175">
        <f t="shared" si="2"/>
        <v>0</v>
      </c>
    </row>
    <row r="28" spans="1:7" ht="25.5" x14ac:dyDescent="0.25">
      <c r="A28" s="145">
        <v>65</v>
      </c>
      <c r="B28" s="146" t="s">
        <v>205</v>
      </c>
      <c r="C28" s="141">
        <f>C29</f>
        <v>3795</v>
      </c>
      <c r="D28" s="141">
        <f>D30</f>
        <v>8000</v>
      </c>
      <c r="E28" s="141">
        <f>E29+E31</f>
        <v>3606.22</v>
      </c>
      <c r="F28" s="168">
        <f t="shared" si="0"/>
        <v>95.025559947299072</v>
      </c>
      <c r="G28" s="168">
        <f t="shared" si="1"/>
        <v>45.077750000000002</v>
      </c>
    </row>
    <row r="29" spans="1:7" x14ac:dyDescent="0.25">
      <c r="A29" s="103">
        <v>652</v>
      </c>
      <c r="B29" s="147" t="s">
        <v>206</v>
      </c>
      <c r="C29" s="144">
        <v>3795</v>
      </c>
      <c r="D29" s="143"/>
      <c r="E29" s="68">
        <f>E30</f>
        <v>790</v>
      </c>
      <c r="F29" s="175">
        <f t="shared" si="0"/>
        <v>20.816864295125164</v>
      </c>
      <c r="G29" s="175" t="e">
        <f t="shared" si="1"/>
        <v>#DIV/0!</v>
      </c>
    </row>
    <row r="30" spans="1:7" ht="25.5" x14ac:dyDescent="0.25">
      <c r="A30" s="103">
        <v>6526</v>
      </c>
      <c r="B30" s="147" t="s">
        <v>40</v>
      </c>
      <c r="C30" s="144">
        <v>3795</v>
      </c>
      <c r="D30" s="143">
        <v>8000</v>
      </c>
      <c r="E30" s="68">
        <v>790</v>
      </c>
      <c r="F30" s="175">
        <f t="shared" si="0"/>
        <v>20.816864295125164</v>
      </c>
      <c r="G30" s="175">
        <f t="shared" si="1"/>
        <v>9.875</v>
      </c>
    </row>
    <row r="31" spans="1:7" x14ac:dyDescent="0.25">
      <c r="A31" s="103">
        <v>653</v>
      </c>
      <c r="B31" s="147" t="s">
        <v>228</v>
      </c>
      <c r="C31" s="144">
        <v>0</v>
      </c>
      <c r="D31" s="143">
        <v>0</v>
      </c>
      <c r="E31" s="68">
        <v>2816.22</v>
      </c>
      <c r="F31" s="175" t="e">
        <f t="shared" si="0"/>
        <v>#DIV/0!</v>
      </c>
      <c r="G31" s="175" t="e">
        <f t="shared" si="1"/>
        <v>#DIV/0!</v>
      </c>
    </row>
    <row r="32" spans="1:7" x14ac:dyDescent="0.25">
      <c r="A32" s="103">
        <v>6533</v>
      </c>
      <c r="B32" s="147" t="s">
        <v>229</v>
      </c>
      <c r="C32" s="144">
        <v>0</v>
      </c>
      <c r="D32" s="143">
        <v>0</v>
      </c>
      <c r="E32" s="68">
        <v>2816.22</v>
      </c>
      <c r="F32" s="175" t="e">
        <f t="shared" si="0"/>
        <v>#DIV/0!</v>
      </c>
      <c r="G32" s="175" t="e">
        <f t="shared" si="1"/>
        <v>#DIV/0!</v>
      </c>
    </row>
    <row r="33" spans="1:7" ht="25.5" x14ac:dyDescent="0.25">
      <c r="A33" s="145">
        <v>66</v>
      </c>
      <c r="B33" s="139" t="s">
        <v>207</v>
      </c>
      <c r="C33" s="141">
        <f>C34+C37</f>
        <v>10215.9</v>
      </c>
      <c r="D33" s="141">
        <f>D34+D37</f>
        <v>144990</v>
      </c>
      <c r="E33" s="141">
        <f>E34+E37</f>
        <v>23564.739999999998</v>
      </c>
      <c r="F33" s="168">
        <f t="shared" si="0"/>
        <v>230.66729314108397</v>
      </c>
      <c r="G33" s="168">
        <f t="shared" si="1"/>
        <v>16.252665701082833</v>
      </c>
    </row>
    <row r="34" spans="1:7" x14ac:dyDescent="0.25">
      <c r="A34" s="103">
        <v>661</v>
      </c>
      <c r="B34" s="43" t="s">
        <v>208</v>
      </c>
      <c r="C34" s="144">
        <v>7765.9</v>
      </c>
      <c r="D34" s="143">
        <f>D36</f>
        <v>139990</v>
      </c>
      <c r="E34" s="68">
        <f>E35+E36</f>
        <v>14344.74</v>
      </c>
      <c r="F34" s="175">
        <f t="shared" si="0"/>
        <v>184.71445679187218</v>
      </c>
      <c r="G34" s="175">
        <f t="shared" si="1"/>
        <v>10.246974783913137</v>
      </c>
    </row>
    <row r="35" spans="1:7" ht="25.5" x14ac:dyDescent="0.25">
      <c r="A35" s="103">
        <v>6614</v>
      </c>
      <c r="B35" s="43" t="s">
        <v>230</v>
      </c>
      <c r="C35" s="144">
        <v>0</v>
      </c>
      <c r="D35" s="143">
        <v>0</v>
      </c>
      <c r="E35" s="68">
        <v>549.73</v>
      </c>
      <c r="F35" s="175" t="e">
        <f t="shared" si="0"/>
        <v>#DIV/0!</v>
      </c>
      <c r="G35" s="175" t="e">
        <f t="shared" si="1"/>
        <v>#DIV/0!</v>
      </c>
    </row>
    <row r="36" spans="1:7" x14ac:dyDescent="0.25">
      <c r="A36" s="103">
        <v>6615</v>
      </c>
      <c r="B36" s="43" t="s">
        <v>209</v>
      </c>
      <c r="C36" s="144">
        <v>7765.9</v>
      </c>
      <c r="D36" s="143">
        <v>139990</v>
      </c>
      <c r="E36" s="68">
        <v>13795.01</v>
      </c>
      <c r="F36" s="175">
        <f t="shared" si="0"/>
        <v>177.63568935989392</v>
      </c>
      <c r="G36" s="175">
        <f t="shared" si="1"/>
        <v>9.8542824487463392</v>
      </c>
    </row>
    <row r="37" spans="1:7" ht="25.5" x14ac:dyDescent="0.25">
      <c r="A37" s="105">
        <v>663</v>
      </c>
      <c r="B37" s="43" t="s">
        <v>210</v>
      </c>
      <c r="C37" s="144">
        <v>2450</v>
      </c>
      <c r="D37" s="143">
        <f>D38</f>
        <v>5000</v>
      </c>
      <c r="E37" s="68">
        <f>E38</f>
        <v>9220</v>
      </c>
      <c r="F37" s="175">
        <f>E37/C37*100</f>
        <v>376.32653061224488</v>
      </c>
      <c r="G37" s="175">
        <f t="shared" si="1"/>
        <v>184.4</v>
      </c>
    </row>
    <row r="38" spans="1:7" x14ac:dyDescent="0.25">
      <c r="A38" s="105">
        <v>6631</v>
      </c>
      <c r="B38" s="43" t="s">
        <v>98</v>
      </c>
      <c r="C38" s="144">
        <v>2450</v>
      </c>
      <c r="D38" s="143">
        <v>5000</v>
      </c>
      <c r="E38" s="68">
        <v>9220</v>
      </c>
      <c r="F38" s="175">
        <f t="shared" si="0"/>
        <v>376.32653061224488</v>
      </c>
      <c r="G38" s="175">
        <f t="shared" si="1"/>
        <v>184.4</v>
      </c>
    </row>
    <row r="39" spans="1:7" x14ac:dyDescent="0.25">
      <c r="A39" s="138">
        <v>67</v>
      </c>
      <c r="B39" s="148" t="s">
        <v>211</v>
      </c>
      <c r="C39" s="141">
        <f>C40</f>
        <v>135048.48000000001</v>
      </c>
      <c r="D39" s="141">
        <f>D40</f>
        <v>230156</v>
      </c>
      <c r="E39" s="141">
        <f>E40</f>
        <v>171963.83</v>
      </c>
      <c r="F39" s="168">
        <f t="shared" si="0"/>
        <v>127.33488744190234</v>
      </c>
      <c r="G39" s="168">
        <f t="shared" si="1"/>
        <v>74.716205530162156</v>
      </c>
    </row>
    <row r="40" spans="1:7" ht="38.25" x14ac:dyDescent="0.25">
      <c r="A40" s="105">
        <v>671</v>
      </c>
      <c r="B40" s="43" t="s">
        <v>212</v>
      </c>
      <c r="C40" s="144">
        <v>135048.48000000001</v>
      </c>
      <c r="D40" s="143">
        <f>D41</f>
        <v>230156</v>
      </c>
      <c r="E40" s="68">
        <f>E41</f>
        <v>171963.83</v>
      </c>
      <c r="F40" s="175">
        <f t="shared" si="0"/>
        <v>127.33488744190234</v>
      </c>
      <c r="G40" s="175">
        <f t="shared" si="1"/>
        <v>74.716205530162156</v>
      </c>
    </row>
    <row r="41" spans="1:7" ht="38.25" x14ac:dyDescent="0.25">
      <c r="A41" s="105">
        <v>6711</v>
      </c>
      <c r="B41" s="43" t="s">
        <v>213</v>
      </c>
      <c r="C41" s="144">
        <v>135048.48000000001</v>
      </c>
      <c r="D41" s="143">
        <v>230156</v>
      </c>
      <c r="E41" s="68">
        <v>171963.83</v>
      </c>
      <c r="F41" s="175">
        <f t="shared" si="0"/>
        <v>127.33488744190234</v>
      </c>
      <c r="G41" s="175">
        <f t="shared" si="1"/>
        <v>74.716205530162156</v>
      </c>
    </row>
    <row r="42" spans="1:7" x14ac:dyDescent="0.25">
      <c r="A42" s="138"/>
      <c r="B42" s="148" t="s">
        <v>214</v>
      </c>
      <c r="C42" s="140">
        <v>0</v>
      </c>
      <c r="D42" s="141">
        <f>D43</f>
        <v>100000</v>
      </c>
      <c r="E42" s="159">
        <v>0</v>
      </c>
      <c r="F42" s="168" t="e">
        <f t="shared" si="0"/>
        <v>#DIV/0!</v>
      </c>
      <c r="G42" s="168">
        <f t="shared" si="1"/>
        <v>0</v>
      </c>
    </row>
    <row r="43" spans="1:7" x14ac:dyDescent="0.25">
      <c r="A43" s="138">
        <v>92</v>
      </c>
      <c r="B43" s="148" t="s">
        <v>215</v>
      </c>
      <c r="C43" s="140">
        <v>0</v>
      </c>
      <c r="D43" s="141">
        <f>D44</f>
        <v>100000</v>
      </c>
      <c r="E43" s="159">
        <v>0</v>
      </c>
      <c r="F43" s="168" t="e">
        <f t="shared" si="0"/>
        <v>#DIV/0!</v>
      </c>
      <c r="G43" s="168">
        <f t="shared" si="1"/>
        <v>0</v>
      </c>
    </row>
    <row r="44" spans="1:7" x14ac:dyDescent="0.25">
      <c r="A44" s="149">
        <v>922</v>
      </c>
      <c r="B44" s="150" t="s">
        <v>216</v>
      </c>
      <c r="C44" s="152">
        <v>0</v>
      </c>
      <c r="D44" s="151">
        <f>D45</f>
        <v>100000</v>
      </c>
      <c r="E44" s="45">
        <v>0</v>
      </c>
      <c r="F44" s="175" t="e">
        <f t="shared" si="0"/>
        <v>#DIV/0!</v>
      </c>
      <c r="G44" s="175">
        <f t="shared" si="1"/>
        <v>0</v>
      </c>
    </row>
    <row r="45" spans="1:7" x14ac:dyDescent="0.25">
      <c r="A45" s="149">
        <v>9221</v>
      </c>
      <c r="B45" s="150" t="s">
        <v>217</v>
      </c>
      <c r="C45" s="152">
        <v>0</v>
      </c>
      <c r="D45" s="151">
        <v>100000</v>
      </c>
      <c r="E45" s="45">
        <v>0</v>
      </c>
      <c r="F45" s="175" t="e">
        <f t="shared" si="0"/>
        <v>#DIV/0!</v>
      </c>
      <c r="G45" s="175">
        <f t="shared" si="1"/>
        <v>0</v>
      </c>
    </row>
    <row r="46" spans="1:7" x14ac:dyDescent="0.25">
      <c r="A46" s="153"/>
      <c r="B46" s="153"/>
      <c r="C46" s="83"/>
      <c r="D46" s="1"/>
      <c r="E46" s="1"/>
      <c r="F46" s="89"/>
    </row>
    <row r="47" spans="1:7" ht="15.75" x14ac:dyDescent="0.25">
      <c r="A47" s="165"/>
      <c r="B47" s="165"/>
      <c r="C47" s="165"/>
      <c r="D47" s="165"/>
      <c r="E47" s="165"/>
      <c r="F47" s="89"/>
    </row>
    <row r="48" spans="1:7" ht="18" customHeight="1" x14ac:dyDescent="0.25">
      <c r="A48" s="263" t="s">
        <v>20</v>
      </c>
      <c r="B48" s="263"/>
      <c r="C48" s="263"/>
      <c r="D48" s="263"/>
      <c r="E48" s="263"/>
      <c r="F48" s="263"/>
      <c r="G48" s="263"/>
    </row>
    <row r="49" spans="1:7" ht="25.5" x14ac:dyDescent="0.25">
      <c r="A49" s="136" t="s">
        <v>188</v>
      </c>
      <c r="B49" s="136" t="s">
        <v>218</v>
      </c>
      <c r="C49" s="116" t="s">
        <v>170</v>
      </c>
      <c r="D49" s="26" t="s">
        <v>172</v>
      </c>
      <c r="E49" s="26" t="s">
        <v>144</v>
      </c>
      <c r="F49" s="169" t="s">
        <v>158</v>
      </c>
      <c r="G49" s="169" t="s">
        <v>158</v>
      </c>
    </row>
    <row r="50" spans="1:7" x14ac:dyDescent="0.25">
      <c r="A50" s="136"/>
      <c r="B50" s="25">
        <v>1</v>
      </c>
      <c r="C50" s="98">
        <v>2</v>
      </c>
      <c r="D50" s="25">
        <v>3</v>
      </c>
      <c r="E50" s="25">
        <v>4</v>
      </c>
      <c r="F50" s="97" t="s">
        <v>171</v>
      </c>
      <c r="G50" s="171" t="s">
        <v>179</v>
      </c>
    </row>
    <row r="51" spans="1:7" x14ac:dyDescent="0.25">
      <c r="A51" s="136"/>
      <c r="B51" s="136" t="s">
        <v>219</v>
      </c>
      <c r="C51" s="154">
        <f>SUM(C52+C108)</f>
        <v>1441554.3699999999</v>
      </c>
      <c r="D51" s="154">
        <f>D52+D108</f>
        <v>2587156</v>
      </c>
      <c r="E51" s="154">
        <f>E52+E108</f>
        <v>1781992.78</v>
      </c>
      <c r="F51" s="167">
        <f>E51/C51*100</f>
        <v>123.61606451236385</v>
      </c>
      <c r="G51" s="167">
        <f>E51/D51*100</f>
        <v>68.878443356334145</v>
      </c>
    </row>
    <row r="52" spans="1:7" x14ac:dyDescent="0.25">
      <c r="A52" s="138">
        <v>3</v>
      </c>
      <c r="B52" s="139" t="s">
        <v>15</v>
      </c>
      <c r="C52" s="141">
        <f>C53+C64+C97+C101+C104</f>
        <v>1427700.8399999999</v>
      </c>
      <c r="D52" s="141">
        <f>D53+D64+D97+D101+D104</f>
        <v>2401227</v>
      </c>
      <c r="E52" s="141">
        <f>E53+E64+E97</f>
        <v>1768021.3</v>
      </c>
      <c r="F52" s="168">
        <f t="shared" ref="F52:F115" si="3">E52/C52*100</f>
        <v>123.83695872869278</v>
      </c>
      <c r="G52" s="168">
        <f t="shared" ref="G52:G115" si="4">E52/D52*100</f>
        <v>73.629910874731962</v>
      </c>
    </row>
    <row r="53" spans="1:7" x14ac:dyDescent="0.25">
      <c r="A53" s="138">
        <v>31</v>
      </c>
      <c r="B53" s="139" t="s">
        <v>63</v>
      </c>
      <c r="C53" s="141">
        <f>C54+C58+C60</f>
        <v>1181615.1199999999</v>
      </c>
      <c r="D53" s="141">
        <f>D54+D58+D60</f>
        <v>2056051</v>
      </c>
      <c r="E53" s="141">
        <f>E54+E58+E60</f>
        <v>1495007.15</v>
      </c>
      <c r="F53" s="168">
        <f t="shared" si="3"/>
        <v>126.52234426384116</v>
      </c>
      <c r="G53" s="168">
        <f t="shared" si="4"/>
        <v>72.712551877361008</v>
      </c>
    </row>
    <row r="54" spans="1:7" x14ac:dyDescent="0.25">
      <c r="A54" s="103">
        <v>311</v>
      </c>
      <c r="B54" s="155" t="s">
        <v>220</v>
      </c>
      <c r="C54" s="144">
        <v>784257.6</v>
      </c>
      <c r="D54" s="143">
        <f>D55</f>
        <v>1311000</v>
      </c>
      <c r="E54" s="143">
        <f>SUM(E55:E57)</f>
        <v>1247443.2799999998</v>
      </c>
      <c r="F54" s="175">
        <f t="shared" si="3"/>
        <v>159.06040056226419</v>
      </c>
      <c r="G54" s="175">
        <f t="shared" si="4"/>
        <v>95.152042715484356</v>
      </c>
    </row>
    <row r="55" spans="1:7" x14ac:dyDescent="0.25">
      <c r="A55" s="103">
        <v>3111</v>
      </c>
      <c r="B55" s="147" t="s">
        <v>65</v>
      </c>
      <c r="C55" s="144">
        <v>784257.6</v>
      </c>
      <c r="D55" s="143">
        <v>1311000</v>
      </c>
      <c r="E55" s="143">
        <v>1137417.17</v>
      </c>
      <c r="F55" s="175">
        <f t="shared" si="3"/>
        <v>145.03106759819732</v>
      </c>
      <c r="G55" s="175">
        <f t="shared" si="4"/>
        <v>86.759509534706325</v>
      </c>
    </row>
    <row r="56" spans="1:7" x14ac:dyDescent="0.25">
      <c r="A56" s="103">
        <v>3113</v>
      </c>
      <c r="B56" s="147" t="s">
        <v>120</v>
      </c>
      <c r="C56" s="144">
        <v>0</v>
      </c>
      <c r="D56" s="143">
        <v>0</v>
      </c>
      <c r="E56" s="143">
        <v>93377.15</v>
      </c>
      <c r="F56" s="175" t="e">
        <f t="shared" si="3"/>
        <v>#DIV/0!</v>
      </c>
      <c r="G56" s="175" t="e">
        <f t="shared" si="4"/>
        <v>#DIV/0!</v>
      </c>
    </row>
    <row r="57" spans="1:7" x14ac:dyDescent="0.25">
      <c r="A57" s="103">
        <v>3114</v>
      </c>
      <c r="B57" s="147" t="s">
        <v>151</v>
      </c>
      <c r="C57" s="144">
        <v>0</v>
      </c>
      <c r="D57" s="143">
        <v>0</v>
      </c>
      <c r="E57" s="143">
        <v>16648.96</v>
      </c>
      <c r="F57" s="175" t="e">
        <f t="shared" si="3"/>
        <v>#DIV/0!</v>
      </c>
      <c r="G57" s="175" t="e">
        <f t="shared" si="4"/>
        <v>#DIV/0!</v>
      </c>
    </row>
    <row r="58" spans="1:7" x14ac:dyDescent="0.25">
      <c r="A58" s="103">
        <v>312</v>
      </c>
      <c r="B58" s="147" t="s">
        <v>66</v>
      </c>
      <c r="C58" s="144">
        <v>44933.5</v>
      </c>
      <c r="D58" s="143">
        <f>D59</f>
        <v>88000</v>
      </c>
      <c r="E58" s="143">
        <f>E59</f>
        <v>48496.99</v>
      </c>
      <c r="F58" s="175">
        <f t="shared" si="3"/>
        <v>107.93058631088164</v>
      </c>
      <c r="G58" s="175">
        <f t="shared" si="4"/>
        <v>55.110215909090911</v>
      </c>
    </row>
    <row r="59" spans="1:7" x14ac:dyDescent="0.25">
      <c r="A59" s="103">
        <v>3121</v>
      </c>
      <c r="B59" s="147" t="s">
        <v>66</v>
      </c>
      <c r="C59" s="144">
        <v>44933.5</v>
      </c>
      <c r="D59" s="143">
        <v>88000</v>
      </c>
      <c r="E59" s="143">
        <v>48496.99</v>
      </c>
      <c r="F59" s="175">
        <f t="shared" si="3"/>
        <v>107.93058631088164</v>
      </c>
      <c r="G59" s="175">
        <f t="shared" si="4"/>
        <v>55.110215909090911</v>
      </c>
    </row>
    <row r="60" spans="1:7" x14ac:dyDescent="0.25">
      <c r="A60" s="103">
        <v>313</v>
      </c>
      <c r="B60" s="147" t="s">
        <v>67</v>
      </c>
      <c r="C60" s="144">
        <f>SUM(C61:C63)</f>
        <v>352424.01999999996</v>
      </c>
      <c r="D60" s="143">
        <f>SUM(D61:D63)</f>
        <v>657051</v>
      </c>
      <c r="E60" s="143">
        <f>SUM(E61:E63)</f>
        <v>199066.88</v>
      </c>
      <c r="F60" s="175">
        <f t="shared" si="3"/>
        <v>56.485048890821922</v>
      </c>
      <c r="G60" s="175">
        <f t="shared" si="4"/>
        <v>30.297021083599297</v>
      </c>
    </row>
    <row r="61" spans="1:7" ht="25.5" x14ac:dyDescent="0.25">
      <c r="A61" s="103">
        <v>3131</v>
      </c>
      <c r="B61" s="147" t="s">
        <v>89</v>
      </c>
      <c r="C61" s="144">
        <v>192792.97</v>
      </c>
      <c r="D61" s="143">
        <v>350500</v>
      </c>
      <c r="E61" s="143">
        <v>0</v>
      </c>
      <c r="F61" s="175">
        <f t="shared" si="3"/>
        <v>0</v>
      </c>
      <c r="G61" s="175">
        <f t="shared" si="4"/>
        <v>0</v>
      </c>
    </row>
    <row r="62" spans="1:7" ht="25.5" x14ac:dyDescent="0.25">
      <c r="A62" s="103">
        <v>3132</v>
      </c>
      <c r="B62" s="147" t="s">
        <v>68</v>
      </c>
      <c r="C62" s="144">
        <v>159619.12</v>
      </c>
      <c r="D62" s="143">
        <v>306551</v>
      </c>
      <c r="E62" s="143">
        <v>199066.88</v>
      </c>
      <c r="F62" s="175">
        <f t="shared" si="3"/>
        <v>124.71368091742394</v>
      </c>
      <c r="G62" s="175">
        <f t="shared" si="4"/>
        <v>64.937605814366933</v>
      </c>
    </row>
    <row r="63" spans="1:7" ht="38.25" x14ac:dyDescent="0.25">
      <c r="A63" s="103">
        <v>3133</v>
      </c>
      <c r="B63" s="147" t="s">
        <v>122</v>
      </c>
      <c r="C63" s="144">
        <v>11.93</v>
      </c>
      <c r="D63" s="143">
        <v>0</v>
      </c>
      <c r="E63" s="143">
        <v>0</v>
      </c>
      <c r="F63" s="175">
        <f t="shared" si="3"/>
        <v>0</v>
      </c>
      <c r="G63" s="175" t="e">
        <f t="shared" si="4"/>
        <v>#DIV/0!</v>
      </c>
    </row>
    <row r="64" spans="1:7" x14ac:dyDescent="0.25">
      <c r="A64" s="145">
        <v>32</v>
      </c>
      <c r="B64" s="156" t="s">
        <v>16</v>
      </c>
      <c r="C64" s="140">
        <f>C65+C70+C77+C87+C89</f>
        <v>243772.3</v>
      </c>
      <c r="D64" s="141">
        <f>D65+D70+D77+D87+D89</f>
        <v>336146</v>
      </c>
      <c r="E64" s="141">
        <f>E65+E70+E77+E87+E89</f>
        <v>272026.62</v>
      </c>
      <c r="F64" s="168">
        <f t="shared" si="3"/>
        <v>111.59045551935148</v>
      </c>
      <c r="G64" s="168">
        <f t="shared" si="4"/>
        <v>80.925139671452285</v>
      </c>
    </row>
    <row r="65" spans="1:7" x14ac:dyDescent="0.25">
      <c r="A65" s="103">
        <v>321</v>
      </c>
      <c r="B65" s="157" t="s">
        <v>90</v>
      </c>
      <c r="C65" s="144">
        <f>SUM(C66:C69)</f>
        <v>67272.62</v>
      </c>
      <c r="D65" s="143">
        <f>SUM(D66:D69)</f>
        <v>151990</v>
      </c>
      <c r="E65" s="143">
        <f>SUM(E66:E69)</f>
        <v>114701.83</v>
      </c>
      <c r="F65" s="175">
        <f t="shared" si="3"/>
        <v>170.50299215341994</v>
      </c>
      <c r="G65" s="175">
        <f t="shared" si="4"/>
        <v>75.466695177314307</v>
      </c>
    </row>
    <row r="66" spans="1:7" x14ac:dyDescent="0.25">
      <c r="A66" s="103">
        <v>3211</v>
      </c>
      <c r="B66" s="155" t="s">
        <v>24</v>
      </c>
      <c r="C66" s="144">
        <v>36556.269999999997</v>
      </c>
      <c r="D66" s="143">
        <v>95590</v>
      </c>
      <c r="E66" s="143">
        <v>17211.810000000001</v>
      </c>
      <c r="F66" s="175">
        <f t="shared" si="3"/>
        <v>47.083058528673746</v>
      </c>
      <c r="G66" s="175">
        <f t="shared" si="4"/>
        <v>18.005868814729574</v>
      </c>
    </row>
    <row r="67" spans="1:7" ht="25.5" x14ac:dyDescent="0.25">
      <c r="A67" s="103">
        <v>3212</v>
      </c>
      <c r="B67" s="147" t="s">
        <v>25</v>
      </c>
      <c r="C67" s="144">
        <v>28576.1</v>
      </c>
      <c r="D67" s="143">
        <v>48900</v>
      </c>
      <c r="E67" s="143">
        <v>29739.919999999998</v>
      </c>
      <c r="F67" s="175">
        <f t="shared" si="3"/>
        <v>104.07270411287755</v>
      </c>
      <c r="G67" s="175">
        <f t="shared" si="4"/>
        <v>60.81783231083844</v>
      </c>
    </row>
    <row r="68" spans="1:7" ht="25.5" x14ac:dyDescent="0.25">
      <c r="A68" s="103">
        <v>3213</v>
      </c>
      <c r="B68" s="147" t="s">
        <v>26</v>
      </c>
      <c r="C68" s="144">
        <v>1839.05</v>
      </c>
      <c r="D68" s="143">
        <v>6000</v>
      </c>
      <c r="E68" s="143">
        <v>67500</v>
      </c>
      <c r="F68" s="175">
        <f t="shared" si="3"/>
        <v>3670.3732905576253</v>
      </c>
      <c r="G68" s="175">
        <f t="shared" si="4"/>
        <v>1125</v>
      </c>
    </row>
    <row r="69" spans="1:7" ht="25.5" x14ac:dyDescent="0.25">
      <c r="A69" s="103">
        <v>3214</v>
      </c>
      <c r="B69" s="147" t="s">
        <v>27</v>
      </c>
      <c r="C69" s="144">
        <v>301.2</v>
      </c>
      <c r="D69" s="143">
        <v>1500</v>
      </c>
      <c r="E69" s="143">
        <v>250.1</v>
      </c>
      <c r="F69" s="175">
        <f t="shared" si="3"/>
        <v>83.034528552456848</v>
      </c>
      <c r="G69" s="175">
        <f t="shared" si="4"/>
        <v>16.673333333333332</v>
      </c>
    </row>
    <row r="70" spans="1:7" x14ac:dyDescent="0.25">
      <c r="A70" s="103">
        <v>322</v>
      </c>
      <c r="B70" s="147" t="s">
        <v>17</v>
      </c>
      <c r="C70" s="144">
        <f>SUM(C71:C76)</f>
        <v>57937.2</v>
      </c>
      <c r="D70" s="143">
        <f>SUM(D71:D76)</f>
        <v>103600</v>
      </c>
      <c r="E70" s="143">
        <f>SUM(E71:E76)</f>
        <v>69338.86</v>
      </c>
      <c r="F70" s="175">
        <f t="shared" si="3"/>
        <v>119.67934246045719</v>
      </c>
      <c r="G70" s="175">
        <f t="shared" si="4"/>
        <v>66.929401544401543</v>
      </c>
    </row>
    <row r="71" spans="1:7" ht="25.5" x14ac:dyDescent="0.25">
      <c r="A71" s="103">
        <v>3221</v>
      </c>
      <c r="B71" s="147" t="s">
        <v>28</v>
      </c>
      <c r="C71" s="144">
        <v>11883.63</v>
      </c>
      <c r="D71" s="143">
        <v>28500</v>
      </c>
      <c r="E71" s="143">
        <v>11986.51</v>
      </c>
      <c r="F71" s="175">
        <f t="shared" si="3"/>
        <v>100.86572873776785</v>
      </c>
      <c r="G71" s="175">
        <f t="shared" si="4"/>
        <v>42.057929824561398</v>
      </c>
    </row>
    <row r="72" spans="1:7" x14ac:dyDescent="0.25">
      <c r="A72" s="103">
        <v>3222</v>
      </c>
      <c r="B72" s="147" t="s">
        <v>29</v>
      </c>
      <c r="C72" s="144">
        <v>2352</v>
      </c>
      <c r="D72" s="143">
        <v>2100</v>
      </c>
      <c r="E72" s="143">
        <v>2798.77</v>
      </c>
      <c r="F72" s="175">
        <f t="shared" si="3"/>
        <v>118.9953231292517</v>
      </c>
      <c r="G72" s="175">
        <f t="shared" si="4"/>
        <v>133.2747619047619</v>
      </c>
    </row>
    <row r="73" spans="1:7" x14ac:dyDescent="0.25">
      <c r="A73" s="103">
        <v>3223</v>
      </c>
      <c r="B73" s="43" t="s">
        <v>18</v>
      </c>
      <c r="C73" s="144">
        <v>35804.75</v>
      </c>
      <c r="D73" s="143">
        <v>55000</v>
      </c>
      <c r="E73" s="143">
        <v>41624.449999999997</v>
      </c>
      <c r="F73" s="175">
        <f t="shared" si="3"/>
        <v>116.25398864675776</v>
      </c>
      <c r="G73" s="175">
        <f t="shared" si="4"/>
        <v>75.680818181818182</v>
      </c>
    </row>
    <row r="74" spans="1:7" ht="25.5" x14ac:dyDescent="0.25">
      <c r="A74" s="103">
        <v>3224</v>
      </c>
      <c r="B74" s="43" t="s">
        <v>49</v>
      </c>
      <c r="C74" s="144">
        <v>6896.98</v>
      </c>
      <c r="D74" s="143">
        <v>14500</v>
      </c>
      <c r="E74" s="143">
        <v>11339.44</v>
      </c>
      <c r="F74" s="175">
        <f t="shared" si="3"/>
        <v>164.41167003529083</v>
      </c>
      <c r="G74" s="175">
        <f t="shared" si="4"/>
        <v>78.203034482758625</v>
      </c>
    </row>
    <row r="75" spans="1:7" x14ac:dyDescent="0.25">
      <c r="A75" s="103">
        <v>3225</v>
      </c>
      <c r="B75" s="43" t="s">
        <v>30</v>
      </c>
      <c r="C75" s="144">
        <v>999.84</v>
      </c>
      <c r="D75" s="143">
        <v>2400</v>
      </c>
      <c r="E75" s="143">
        <v>738</v>
      </c>
      <c r="F75" s="175">
        <f t="shared" si="3"/>
        <v>73.811809889582335</v>
      </c>
      <c r="G75" s="175">
        <f t="shared" si="4"/>
        <v>30.75</v>
      </c>
    </row>
    <row r="76" spans="1:7" x14ac:dyDescent="0.25">
      <c r="A76" s="103">
        <v>3227</v>
      </c>
      <c r="B76" s="43" t="s">
        <v>91</v>
      </c>
      <c r="C76" s="144">
        <v>0</v>
      </c>
      <c r="D76" s="143">
        <v>1100</v>
      </c>
      <c r="E76" s="143">
        <v>851.69</v>
      </c>
      <c r="F76" s="175" t="e">
        <f t="shared" si="3"/>
        <v>#DIV/0!</v>
      </c>
      <c r="G76" s="175">
        <f t="shared" si="4"/>
        <v>77.426363636363632</v>
      </c>
    </row>
    <row r="77" spans="1:7" x14ac:dyDescent="0.25">
      <c r="A77" s="103">
        <v>323</v>
      </c>
      <c r="B77" s="43" t="s">
        <v>32</v>
      </c>
      <c r="C77" s="144">
        <f>SUM(C78:C86)</f>
        <v>52712.89</v>
      </c>
      <c r="D77" s="143">
        <f>SUM(D78:D86)</f>
        <v>60676</v>
      </c>
      <c r="E77" s="143">
        <f>SUM(E78:E86)</f>
        <v>58629.49</v>
      </c>
      <c r="F77" s="175">
        <f t="shared" si="3"/>
        <v>111.22419962176234</v>
      </c>
      <c r="G77" s="175">
        <f t="shared" si="4"/>
        <v>96.62715076801372</v>
      </c>
    </row>
    <row r="78" spans="1:7" ht="25.5" x14ac:dyDescent="0.25">
      <c r="A78" s="103">
        <v>3231</v>
      </c>
      <c r="B78" s="43" t="s">
        <v>33</v>
      </c>
      <c r="C78" s="144">
        <v>6424.13</v>
      </c>
      <c r="D78" s="143">
        <v>9600</v>
      </c>
      <c r="E78" s="143">
        <v>5575.92</v>
      </c>
      <c r="F78" s="175">
        <f t="shared" si="3"/>
        <v>86.79650007082671</v>
      </c>
      <c r="G78" s="175">
        <f t="shared" si="4"/>
        <v>58.082500000000003</v>
      </c>
    </row>
    <row r="79" spans="1:7" ht="25.5" x14ac:dyDescent="0.25">
      <c r="A79" s="103">
        <v>3232</v>
      </c>
      <c r="B79" s="43" t="s">
        <v>51</v>
      </c>
      <c r="C79" s="144">
        <v>7692.93</v>
      </c>
      <c r="D79" s="143">
        <v>10545</v>
      </c>
      <c r="E79" s="143">
        <v>11524.66</v>
      </c>
      <c r="F79" s="175">
        <f t="shared" si="3"/>
        <v>149.80846049554592</v>
      </c>
      <c r="G79" s="175">
        <f t="shared" si="4"/>
        <v>109.29027975343763</v>
      </c>
    </row>
    <row r="80" spans="1:7" x14ac:dyDescent="0.25">
      <c r="A80" s="103">
        <v>3233</v>
      </c>
      <c r="B80" s="43" t="s">
        <v>34</v>
      </c>
      <c r="C80" s="144">
        <v>876.22</v>
      </c>
      <c r="D80" s="143">
        <v>5350</v>
      </c>
      <c r="E80" s="143">
        <v>3815.63</v>
      </c>
      <c r="F80" s="175">
        <f t="shared" si="3"/>
        <v>435.46483759786361</v>
      </c>
      <c r="G80" s="175">
        <f t="shared" si="4"/>
        <v>71.320186915887845</v>
      </c>
    </row>
    <row r="81" spans="1:7" x14ac:dyDescent="0.25">
      <c r="A81" s="103">
        <v>3234</v>
      </c>
      <c r="B81" s="43" t="s">
        <v>35</v>
      </c>
      <c r="C81" s="144">
        <v>20910.86</v>
      </c>
      <c r="D81" s="143">
        <v>10000</v>
      </c>
      <c r="E81" s="143">
        <v>24327.07</v>
      </c>
      <c r="F81" s="175">
        <f t="shared" si="3"/>
        <v>116.33701339877938</v>
      </c>
      <c r="G81" s="175">
        <f t="shared" si="4"/>
        <v>243.27070000000001</v>
      </c>
    </row>
    <row r="82" spans="1:7" x14ac:dyDescent="0.25">
      <c r="A82" s="103">
        <v>3235</v>
      </c>
      <c r="B82" s="43" t="s">
        <v>36</v>
      </c>
      <c r="C82" s="144">
        <v>2679.69</v>
      </c>
      <c r="D82" s="143">
        <v>4200</v>
      </c>
      <c r="E82" s="143">
        <v>3322.8</v>
      </c>
      <c r="F82" s="175">
        <f t="shared" si="3"/>
        <v>123.99941784310873</v>
      </c>
      <c r="G82" s="175">
        <f t="shared" si="4"/>
        <v>79.114285714285714</v>
      </c>
    </row>
    <row r="83" spans="1:7" ht="25.5" x14ac:dyDescent="0.25">
      <c r="A83" s="103">
        <v>3236</v>
      </c>
      <c r="B83" s="43" t="s">
        <v>37</v>
      </c>
      <c r="C83" s="144">
        <v>2987.84</v>
      </c>
      <c r="D83" s="143">
        <v>3500</v>
      </c>
      <c r="E83" s="143">
        <v>3570</v>
      </c>
      <c r="F83" s="175">
        <f t="shared" si="3"/>
        <v>119.48430973546107</v>
      </c>
      <c r="G83" s="175">
        <f t="shared" si="4"/>
        <v>102</v>
      </c>
    </row>
    <row r="84" spans="1:7" x14ac:dyDescent="0.25">
      <c r="A84" s="103">
        <v>3237</v>
      </c>
      <c r="B84" s="43" t="s">
        <v>59</v>
      </c>
      <c r="C84" s="144">
        <v>2942.39</v>
      </c>
      <c r="D84" s="143">
        <v>5581</v>
      </c>
      <c r="E84" s="143">
        <v>1388.52</v>
      </c>
      <c r="F84" s="175">
        <f t="shared" si="3"/>
        <v>47.190209319634718</v>
      </c>
      <c r="G84" s="175">
        <f t="shared" si="4"/>
        <v>24.879412291703996</v>
      </c>
    </row>
    <row r="85" spans="1:7" x14ac:dyDescent="0.25">
      <c r="A85" s="103">
        <v>3238</v>
      </c>
      <c r="B85" s="43" t="s">
        <v>38</v>
      </c>
      <c r="C85" s="144">
        <v>5693.83</v>
      </c>
      <c r="D85" s="143">
        <v>7500</v>
      </c>
      <c r="E85" s="143">
        <v>3529.89</v>
      </c>
      <c r="F85" s="175">
        <f t="shared" si="3"/>
        <v>61.995001607002663</v>
      </c>
      <c r="G85" s="175">
        <f t="shared" si="4"/>
        <v>47.065199999999997</v>
      </c>
    </row>
    <row r="86" spans="1:7" x14ac:dyDescent="0.25">
      <c r="A86" s="103">
        <v>3239</v>
      </c>
      <c r="B86" s="43" t="s">
        <v>39</v>
      </c>
      <c r="C86" s="144">
        <v>2505</v>
      </c>
      <c r="D86" s="143">
        <v>4400</v>
      </c>
      <c r="E86" s="143">
        <v>1575</v>
      </c>
      <c r="F86" s="175">
        <f t="shared" si="3"/>
        <v>62.874251497005986</v>
      </c>
      <c r="G86" s="175">
        <f t="shared" si="4"/>
        <v>35.795454545454547</v>
      </c>
    </row>
    <row r="87" spans="1:7" ht="25.5" x14ac:dyDescent="0.25">
      <c r="A87" s="103">
        <v>324</v>
      </c>
      <c r="B87" s="43" t="s">
        <v>92</v>
      </c>
      <c r="C87" s="144">
        <v>16734.27</v>
      </c>
      <c r="D87" s="143">
        <f>D88</f>
        <v>3500</v>
      </c>
      <c r="E87" s="143">
        <f>E88</f>
        <v>16735.189999999999</v>
      </c>
      <c r="F87" s="175">
        <f t="shared" si="3"/>
        <v>100.00549770022833</v>
      </c>
      <c r="G87" s="175">
        <f t="shared" si="4"/>
        <v>478.14828571428569</v>
      </c>
    </row>
    <row r="88" spans="1:7" ht="25.5" x14ac:dyDescent="0.25">
      <c r="A88" s="103">
        <v>3241</v>
      </c>
      <c r="B88" s="43" t="s">
        <v>92</v>
      </c>
      <c r="C88" s="144">
        <v>16734.27</v>
      </c>
      <c r="D88" s="143">
        <v>3500</v>
      </c>
      <c r="E88" s="143">
        <v>16735.189999999999</v>
      </c>
      <c r="F88" s="175">
        <f t="shared" si="3"/>
        <v>100.00549770022833</v>
      </c>
      <c r="G88" s="175">
        <f t="shared" si="4"/>
        <v>478.14828571428569</v>
      </c>
    </row>
    <row r="89" spans="1:7" ht="25.5" x14ac:dyDescent="0.25">
      <c r="A89" s="103">
        <v>329</v>
      </c>
      <c r="B89" s="147" t="s">
        <v>40</v>
      </c>
      <c r="C89" s="144">
        <f>SUM(C90:C96)</f>
        <v>49115.32</v>
      </c>
      <c r="D89" s="143">
        <f>SUM(D90:D96)</f>
        <v>16380</v>
      </c>
      <c r="E89" s="143">
        <f>SUM(E90:E96)</f>
        <v>12621.25</v>
      </c>
      <c r="F89" s="175">
        <f t="shared" si="3"/>
        <v>25.697175545227029</v>
      </c>
      <c r="G89" s="175">
        <f t="shared" si="4"/>
        <v>77.052808302808302</v>
      </c>
    </row>
    <row r="90" spans="1:7" ht="25.5" x14ac:dyDescent="0.25">
      <c r="A90" s="103">
        <v>3291</v>
      </c>
      <c r="B90" s="147" t="s">
        <v>221</v>
      </c>
      <c r="C90" s="144">
        <v>0</v>
      </c>
      <c r="D90" s="143">
        <v>0</v>
      </c>
      <c r="E90" s="143">
        <v>0</v>
      </c>
      <c r="F90" s="175" t="e">
        <f t="shared" si="3"/>
        <v>#DIV/0!</v>
      </c>
      <c r="G90" s="175" t="e">
        <f t="shared" si="4"/>
        <v>#DIV/0!</v>
      </c>
    </row>
    <row r="91" spans="1:7" x14ac:dyDescent="0.25">
      <c r="A91" s="103">
        <v>3292</v>
      </c>
      <c r="B91" s="147" t="s">
        <v>41</v>
      </c>
      <c r="C91" s="144">
        <v>1623.54</v>
      </c>
      <c r="D91" s="143">
        <v>1500</v>
      </c>
      <c r="E91" s="143">
        <v>2615.11</v>
      </c>
      <c r="F91" s="175">
        <f t="shared" si="3"/>
        <v>161.07456545573257</v>
      </c>
      <c r="G91" s="175">
        <f t="shared" si="4"/>
        <v>174.34066666666666</v>
      </c>
    </row>
    <row r="92" spans="1:7" x14ac:dyDescent="0.25">
      <c r="A92" s="103">
        <v>3293</v>
      </c>
      <c r="B92" s="147" t="s">
        <v>42</v>
      </c>
      <c r="C92" s="144">
        <v>2017.76</v>
      </c>
      <c r="D92" s="143">
        <v>7750</v>
      </c>
      <c r="E92" s="143">
        <v>6300.25</v>
      </c>
      <c r="F92" s="175">
        <f t="shared" si="3"/>
        <v>312.23981048291176</v>
      </c>
      <c r="G92" s="175">
        <f t="shared" si="4"/>
        <v>81.293548387096763</v>
      </c>
    </row>
    <row r="93" spans="1:7" x14ac:dyDescent="0.25">
      <c r="A93" s="103">
        <v>3294</v>
      </c>
      <c r="B93" s="43" t="s">
        <v>43</v>
      </c>
      <c r="C93" s="144">
        <v>125</v>
      </c>
      <c r="D93" s="143">
        <v>200</v>
      </c>
      <c r="E93" s="143">
        <v>145</v>
      </c>
      <c r="F93" s="175">
        <f t="shared" si="3"/>
        <v>115.99999999999999</v>
      </c>
      <c r="G93" s="175">
        <f t="shared" si="4"/>
        <v>72.5</v>
      </c>
    </row>
    <row r="94" spans="1:7" x14ac:dyDescent="0.25">
      <c r="A94" s="103">
        <v>3295</v>
      </c>
      <c r="B94" s="43" t="s">
        <v>123</v>
      </c>
      <c r="C94" s="144">
        <v>66.349999999999994</v>
      </c>
      <c r="D94" s="143">
        <v>0</v>
      </c>
      <c r="E94" s="143">
        <v>63.72</v>
      </c>
      <c r="F94" s="175">
        <f t="shared" si="3"/>
        <v>96.036171816126597</v>
      </c>
      <c r="G94" s="175" t="e">
        <f t="shared" si="4"/>
        <v>#DIV/0!</v>
      </c>
    </row>
    <row r="95" spans="1:7" x14ac:dyDescent="0.25">
      <c r="A95" s="103">
        <v>3296</v>
      </c>
      <c r="B95" s="147" t="s">
        <v>124</v>
      </c>
      <c r="C95" s="144">
        <v>466.6</v>
      </c>
      <c r="D95" s="143">
        <v>0</v>
      </c>
      <c r="E95" s="143">
        <v>0</v>
      </c>
      <c r="F95" s="175">
        <f t="shared" si="3"/>
        <v>0</v>
      </c>
      <c r="G95" s="175" t="e">
        <f t="shared" si="4"/>
        <v>#DIV/0!</v>
      </c>
    </row>
    <row r="96" spans="1:7" ht="25.5" x14ac:dyDescent="0.25">
      <c r="A96" s="103">
        <v>3299</v>
      </c>
      <c r="B96" s="147" t="s">
        <v>40</v>
      </c>
      <c r="C96" s="144">
        <v>44816.07</v>
      </c>
      <c r="D96" s="143">
        <v>6930</v>
      </c>
      <c r="E96" s="143">
        <v>3497.17</v>
      </c>
      <c r="F96" s="175">
        <f t="shared" si="3"/>
        <v>7.8033839200983044</v>
      </c>
      <c r="G96" s="175">
        <f t="shared" si="4"/>
        <v>50.464213564213566</v>
      </c>
    </row>
    <row r="97" spans="1:7" x14ac:dyDescent="0.25">
      <c r="A97" s="145">
        <v>34</v>
      </c>
      <c r="B97" s="158" t="s">
        <v>44</v>
      </c>
      <c r="C97" s="140">
        <v>1308.4100000000001</v>
      </c>
      <c r="D97" s="141">
        <v>4010</v>
      </c>
      <c r="E97" s="141">
        <f>E98</f>
        <v>987.53</v>
      </c>
      <c r="F97" s="168">
        <f t="shared" si="3"/>
        <v>75.475577227321693</v>
      </c>
      <c r="G97" s="168">
        <f t="shared" si="4"/>
        <v>24.626683291770572</v>
      </c>
    </row>
    <row r="98" spans="1:7" x14ac:dyDescent="0.25">
      <c r="A98" s="103">
        <v>343</v>
      </c>
      <c r="B98" s="43" t="s">
        <v>45</v>
      </c>
      <c r="C98" s="144">
        <v>1308.4100000000001</v>
      </c>
      <c r="D98" s="143">
        <v>4010</v>
      </c>
      <c r="E98" s="143">
        <f>E99</f>
        <v>987.53</v>
      </c>
      <c r="F98" s="175">
        <f t="shared" si="3"/>
        <v>75.475577227321693</v>
      </c>
      <c r="G98" s="175">
        <f t="shared" si="4"/>
        <v>24.626683291770572</v>
      </c>
    </row>
    <row r="99" spans="1:7" ht="25.5" x14ac:dyDescent="0.25">
      <c r="A99" s="103">
        <v>3431</v>
      </c>
      <c r="B99" s="43" t="s">
        <v>46</v>
      </c>
      <c r="C99" s="144">
        <v>907.79</v>
      </c>
      <c r="D99" s="143">
        <v>4000</v>
      </c>
      <c r="E99" s="143">
        <v>987.53</v>
      </c>
      <c r="F99" s="175">
        <f t="shared" si="3"/>
        <v>108.78396986087091</v>
      </c>
      <c r="G99" s="175">
        <f t="shared" si="4"/>
        <v>24.68825</v>
      </c>
    </row>
    <row r="100" spans="1:7" x14ac:dyDescent="0.25">
      <c r="A100" s="103">
        <v>3433</v>
      </c>
      <c r="B100" s="43" t="s">
        <v>93</v>
      </c>
      <c r="C100" s="144">
        <v>400.62</v>
      </c>
      <c r="D100" s="143">
        <v>10</v>
      </c>
      <c r="E100" s="143">
        <v>0</v>
      </c>
      <c r="F100" s="175">
        <f t="shared" si="3"/>
        <v>0</v>
      </c>
      <c r="G100" s="175">
        <f t="shared" si="4"/>
        <v>0</v>
      </c>
    </row>
    <row r="101" spans="1:7" ht="38.25" x14ac:dyDescent="0.25">
      <c r="A101" s="145">
        <v>37</v>
      </c>
      <c r="B101" s="146" t="s">
        <v>94</v>
      </c>
      <c r="C101" s="160">
        <v>0</v>
      </c>
      <c r="D101" s="159">
        <v>10</v>
      </c>
      <c r="E101" s="159">
        <v>0</v>
      </c>
      <c r="F101" s="168" t="e">
        <f t="shared" si="3"/>
        <v>#DIV/0!</v>
      </c>
      <c r="G101" s="168">
        <f t="shared" si="4"/>
        <v>0</v>
      </c>
    </row>
    <row r="102" spans="1:7" ht="25.5" x14ac:dyDescent="0.25">
      <c r="A102" s="103">
        <v>372</v>
      </c>
      <c r="B102" s="43" t="s">
        <v>95</v>
      </c>
      <c r="C102" s="161">
        <v>0</v>
      </c>
      <c r="D102" s="68">
        <v>10</v>
      </c>
      <c r="E102" s="68">
        <v>0</v>
      </c>
      <c r="F102" s="175" t="e">
        <f t="shared" si="3"/>
        <v>#DIV/0!</v>
      </c>
      <c r="G102" s="175">
        <f t="shared" si="4"/>
        <v>0</v>
      </c>
    </row>
    <row r="103" spans="1:7" ht="25.5" x14ac:dyDescent="0.25">
      <c r="A103" s="103">
        <v>3722</v>
      </c>
      <c r="B103" s="43" t="s">
        <v>96</v>
      </c>
      <c r="C103" s="161">
        <v>0</v>
      </c>
      <c r="D103" s="68">
        <v>10</v>
      </c>
      <c r="E103" s="68">
        <v>0</v>
      </c>
      <c r="F103" s="175" t="e">
        <f t="shared" si="3"/>
        <v>#DIV/0!</v>
      </c>
      <c r="G103" s="175">
        <f t="shared" si="4"/>
        <v>0</v>
      </c>
    </row>
    <row r="104" spans="1:7" x14ac:dyDescent="0.25">
      <c r="A104" s="145">
        <v>38</v>
      </c>
      <c r="B104" s="158" t="s">
        <v>97</v>
      </c>
      <c r="C104" s="160">
        <v>1005.01</v>
      </c>
      <c r="D104" s="159">
        <v>5010</v>
      </c>
      <c r="E104" s="159">
        <v>0</v>
      </c>
      <c r="F104" s="168">
        <f t="shared" si="3"/>
        <v>0</v>
      </c>
      <c r="G104" s="168">
        <f t="shared" si="4"/>
        <v>0</v>
      </c>
    </row>
    <row r="105" spans="1:7" x14ac:dyDescent="0.25">
      <c r="A105" s="103">
        <v>381</v>
      </c>
      <c r="B105" s="155" t="s">
        <v>98</v>
      </c>
      <c r="C105" s="161">
        <v>1005.01</v>
      </c>
      <c r="D105" s="68">
        <v>5010</v>
      </c>
      <c r="E105" s="68">
        <v>0</v>
      </c>
      <c r="F105" s="175">
        <f t="shared" si="3"/>
        <v>0</v>
      </c>
      <c r="G105" s="175">
        <f t="shared" si="4"/>
        <v>0</v>
      </c>
    </row>
    <row r="106" spans="1:7" x14ac:dyDescent="0.25">
      <c r="A106" s="103">
        <v>3811</v>
      </c>
      <c r="B106" s="155" t="s">
        <v>222</v>
      </c>
      <c r="C106" s="161">
        <v>0</v>
      </c>
      <c r="D106" s="68">
        <v>1000</v>
      </c>
      <c r="E106" s="68">
        <v>0</v>
      </c>
      <c r="F106" s="175" t="e">
        <f t="shared" si="3"/>
        <v>#DIV/0!</v>
      </c>
      <c r="G106" s="175">
        <f t="shared" si="4"/>
        <v>0</v>
      </c>
    </row>
    <row r="107" spans="1:7" x14ac:dyDescent="0.25">
      <c r="A107" s="103">
        <v>3812</v>
      </c>
      <c r="B107" s="155" t="s">
        <v>99</v>
      </c>
      <c r="C107" s="161">
        <v>1005.01</v>
      </c>
      <c r="D107" s="68">
        <v>4010</v>
      </c>
      <c r="E107" s="68">
        <v>0</v>
      </c>
      <c r="F107" s="175">
        <f t="shared" si="3"/>
        <v>0</v>
      </c>
      <c r="G107" s="175">
        <f t="shared" si="4"/>
        <v>0</v>
      </c>
    </row>
    <row r="108" spans="1:7" ht="25.5" x14ac:dyDescent="0.25">
      <c r="A108" s="162">
        <v>4</v>
      </c>
      <c r="B108" s="148" t="s">
        <v>76</v>
      </c>
      <c r="C108" s="160">
        <f>C109+C119</f>
        <v>13853.529999999999</v>
      </c>
      <c r="D108" s="159">
        <f>D109+D119</f>
        <v>185929</v>
      </c>
      <c r="E108" s="159">
        <f>E109</f>
        <v>13971.48</v>
      </c>
      <c r="F108" s="168">
        <f t="shared" si="3"/>
        <v>100.85140754739047</v>
      </c>
      <c r="G108" s="168">
        <f t="shared" si="4"/>
        <v>7.5144167935071993</v>
      </c>
    </row>
    <row r="109" spans="1:7" ht="38.25" x14ac:dyDescent="0.25">
      <c r="A109" s="162">
        <v>42</v>
      </c>
      <c r="B109" s="148" t="s">
        <v>77</v>
      </c>
      <c r="C109" s="160">
        <f>C110+C112+C117</f>
        <v>1221.9000000000001</v>
      </c>
      <c r="D109" s="159">
        <f>D112+D117</f>
        <v>148929</v>
      </c>
      <c r="E109" s="159">
        <f>E110+E112+E117</f>
        <v>13971.48</v>
      </c>
      <c r="F109" s="168">
        <f t="shared" si="3"/>
        <v>1143.4225386692854</v>
      </c>
      <c r="G109" s="168">
        <f t="shared" si="4"/>
        <v>9.3813024998489212</v>
      </c>
    </row>
    <row r="110" spans="1:7" x14ac:dyDescent="0.25">
      <c r="A110" s="166">
        <v>421</v>
      </c>
      <c r="B110" s="163" t="s">
        <v>223</v>
      </c>
      <c r="C110" s="161">
        <v>0</v>
      </c>
      <c r="D110" s="68">
        <v>0</v>
      </c>
      <c r="E110" s="68">
        <v>0</v>
      </c>
      <c r="F110" s="175" t="e">
        <f t="shared" si="3"/>
        <v>#DIV/0!</v>
      </c>
      <c r="G110" s="175" t="e">
        <f t="shared" si="4"/>
        <v>#DIV/0!</v>
      </c>
    </row>
    <row r="111" spans="1:7" x14ac:dyDescent="0.25">
      <c r="A111" s="166">
        <v>4212</v>
      </c>
      <c r="B111" s="163" t="s">
        <v>142</v>
      </c>
      <c r="C111" s="161">
        <v>0</v>
      </c>
      <c r="D111" s="68">
        <v>0</v>
      </c>
      <c r="E111" s="68">
        <v>0</v>
      </c>
      <c r="F111" s="175" t="e">
        <f t="shared" si="3"/>
        <v>#DIV/0!</v>
      </c>
      <c r="G111" s="175" t="e">
        <f t="shared" si="4"/>
        <v>#DIV/0!</v>
      </c>
    </row>
    <row r="112" spans="1:7" x14ac:dyDescent="0.25">
      <c r="A112" s="166">
        <v>422</v>
      </c>
      <c r="B112" s="163" t="s">
        <v>78</v>
      </c>
      <c r="C112" s="161">
        <v>449.63</v>
      </c>
      <c r="D112" s="68">
        <f>SUM(D113:D116)</f>
        <v>142000</v>
      </c>
      <c r="E112" s="68">
        <f>E113+E115</f>
        <v>13427.88</v>
      </c>
      <c r="F112" s="175">
        <f t="shared" si="3"/>
        <v>2986.4288414918933</v>
      </c>
      <c r="G112" s="175">
        <f t="shared" si="4"/>
        <v>9.4562535211267598</v>
      </c>
    </row>
    <row r="113" spans="1:7" x14ac:dyDescent="0.25">
      <c r="A113" s="166">
        <v>4221</v>
      </c>
      <c r="B113" s="163" t="s">
        <v>79</v>
      </c>
      <c r="C113" s="161">
        <v>449.63</v>
      </c>
      <c r="D113" s="68">
        <v>91000</v>
      </c>
      <c r="E113" s="68">
        <v>778</v>
      </c>
      <c r="F113" s="175">
        <f t="shared" si="3"/>
        <v>173.03115895291685</v>
      </c>
      <c r="G113" s="175">
        <f t="shared" si="4"/>
        <v>0.85494505494505491</v>
      </c>
    </row>
    <row r="114" spans="1:7" x14ac:dyDescent="0.25">
      <c r="A114" s="166">
        <v>4222</v>
      </c>
      <c r="B114" s="163" t="s">
        <v>127</v>
      </c>
      <c r="C114" s="161">
        <v>0</v>
      </c>
      <c r="D114" s="68">
        <v>8000</v>
      </c>
      <c r="E114" s="68">
        <v>0</v>
      </c>
      <c r="F114" s="175" t="e">
        <f t="shared" si="3"/>
        <v>#DIV/0!</v>
      </c>
      <c r="G114" s="175">
        <f t="shared" si="4"/>
        <v>0</v>
      </c>
    </row>
    <row r="115" spans="1:7" x14ac:dyDescent="0.25">
      <c r="A115" s="166">
        <v>4223</v>
      </c>
      <c r="B115" s="163" t="s">
        <v>224</v>
      </c>
      <c r="C115" s="161">
        <v>0</v>
      </c>
      <c r="D115" s="68">
        <v>5000</v>
      </c>
      <c r="E115" s="68">
        <v>12649.88</v>
      </c>
      <c r="F115" s="175" t="e">
        <f t="shared" si="3"/>
        <v>#DIV/0!</v>
      </c>
      <c r="G115" s="175">
        <f t="shared" si="4"/>
        <v>252.99760000000001</v>
      </c>
    </row>
    <row r="116" spans="1:7" x14ac:dyDescent="0.25">
      <c r="A116" s="166">
        <v>4227</v>
      </c>
      <c r="B116" s="163" t="s">
        <v>225</v>
      </c>
      <c r="C116" s="161">
        <v>0</v>
      </c>
      <c r="D116" s="68">
        <v>38000</v>
      </c>
      <c r="E116" s="68">
        <v>0</v>
      </c>
      <c r="F116" s="175" t="e">
        <f t="shared" ref="F116:F121" si="5">E116/C116*100</f>
        <v>#DIV/0!</v>
      </c>
      <c r="G116" s="175">
        <f t="shared" ref="G116:G121" si="6">E116/D116*100</f>
        <v>0</v>
      </c>
    </row>
    <row r="117" spans="1:7" ht="25.5" x14ac:dyDescent="0.25">
      <c r="A117" s="166">
        <v>424</v>
      </c>
      <c r="B117" s="163" t="s">
        <v>82</v>
      </c>
      <c r="C117" s="161">
        <v>772.27</v>
      </c>
      <c r="D117" s="68">
        <f>D118</f>
        <v>6929</v>
      </c>
      <c r="E117" s="68">
        <f>E118</f>
        <v>543.6</v>
      </c>
      <c r="F117" s="175">
        <f t="shared" si="5"/>
        <v>70.389889546402173</v>
      </c>
      <c r="G117" s="175">
        <f t="shared" si="6"/>
        <v>7.8452879203348242</v>
      </c>
    </row>
    <row r="118" spans="1:7" x14ac:dyDescent="0.25">
      <c r="A118" s="166">
        <v>4241</v>
      </c>
      <c r="B118" s="163" t="s">
        <v>226</v>
      </c>
      <c r="C118" s="161">
        <v>772.27</v>
      </c>
      <c r="D118" s="68">
        <v>6929</v>
      </c>
      <c r="E118" s="68">
        <v>543.6</v>
      </c>
      <c r="F118" s="175">
        <f t="shared" si="5"/>
        <v>70.389889546402173</v>
      </c>
      <c r="G118" s="175">
        <f t="shared" si="6"/>
        <v>7.8452879203348242</v>
      </c>
    </row>
    <row r="119" spans="1:7" ht="38.25" x14ac:dyDescent="0.25">
      <c r="A119" s="162">
        <v>45</v>
      </c>
      <c r="B119" s="148" t="s">
        <v>115</v>
      </c>
      <c r="C119" s="160">
        <v>12631.63</v>
      </c>
      <c r="D119" s="159">
        <v>37000</v>
      </c>
      <c r="E119" s="159">
        <v>0</v>
      </c>
      <c r="F119" s="168">
        <f t="shared" si="5"/>
        <v>0</v>
      </c>
      <c r="G119" s="168">
        <f t="shared" si="6"/>
        <v>0</v>
      </c>
    </row>
    <row r="120" spans="1:7" ht="25.5" x14ac:dyDescent="0.25">
      <c r="A120" s="166">
        <v>451</v>
      </c>
      <c r="B120" s="43" t="s">
        <v>116</v>
      </c>
      <c r="C120" s="164">
        <v>12631.63</v>
      </c>
      <c r="D120" s="54">
        <v>37000</v>
      </c>
      <c r="E120" s="54">
        <v>0</v>
      </c>
      <c r="F120" s="175">
        <f t="shared" si="5"/>
        <v>0</v>
      </c>
      <c r="G120" s="175">
        <f t="shared" si="6"/>
        <v>0</v>
      </c>
    </row>
    <row r="121" spans="1:7" ht="25.5" x14ac:dyDescent="0.25">
      <c r="A121" s="166">
        <v>4511</v>
      </c>
      <c r="B121" s="43" t="s">
        <v>116</v>
      </c>
      <c r="C121" s="164">
        <v>12631.63</v>
      </c>
      <c r="D121" s="54">
        <v>37000</v>
      </c>
      <c r="E121" s="54">
        <v>0</v>
      </c>
      <c r="F121" s="175">
        <f t="shared" si="5"/>
        <v>0</v>
      </c>
      <c r="G121" s="175">
        <f t="shared" si="6"/>
        <v>0</v>
      </c>
    </row>
  </sheetData>
  <mergeCells count="5">
    <mergeCell ref="A3:H3"/>
    <mergeCell ref="A48:G48"/>
    <mergeCell ref="A5:G5"/>
    <mergeCell ref="A7:G7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1D73-D3DE-4090-BE1C-D6B587D68B0A}">
  <dimension ref="A1:F16"/>
  <sheetViews>
    <sheetView workbookViewId="0">
      <selection activeCell="I9" sqref="I9"/>
    </sheetView>
  </sheetViews>
  <sheetFormatPr defaultRowHeight="15" x14ac:dyDescent="0.25"/>
  <cols>
    <col min="1" max="1" width="44.85546875" bestFit="1" customWidth="1"/>
    <col min="2" max="4" width="16.28515625" bestFit="1" customWidth="1"/>
    <col min="5" max="5" width="11.140625" customWidth="1"/>
  </cols>
  <sheetData>
    <row r="1" spans="1:6" ht="45" customHeight="1" x14ac:dyDescent="0.25">
      <c r="A1" s="230" t="s">
        <v>249</v>
      </c>
      <c r="B1" s="230"/>
      <c r="C1" s="230"/>
      <c r="D1" s="88"/>
    </row>
    <row r="2" spans="1:6" ht="18" x14ac:dyDescent="0.25">
      <c r="A2" s="3"/>
      <c r="B2" s="3"/>
      <c r="C2" s="3"/>
      <c r="D2" s="3"/>
    </row>
    <row r="3" spans="1:6" ht="15.75" x14ac:dyDescent="0.25">
      <c r="A3" s="231" t="s">
        <v>154</v>
      </c>
      <c r="B3" s="231"/>
      <c r="C3" s="265"/>
      <c r="D3" s="126"/>
    </row>
    <row r="4" spans="1:6" ht="18" x14ac:dyDescent="0.25">
      <c r="A4" s="3"/>
      <c r="B4" s="3"/>
      <c r="C4" s="95"/>
      <c r="D4" s="95"/>
    </row>
    <row r="5" spans="1:6" ht="15.75" x14ac:dyDescent="0.25">
      <c r="A5" s="231" t="s">
        <v>155</v>
      </c>
      <c r="B5" s="231"/>
      <c r="C5" s="232"/>
      <c r="D5" s="10"/>
    </row>
    <row r="6" spans="1:6" ht="18" x14ac:dyDescent="0.25">
      <c r="A6" s="3"/>
      <c r="B6" s="3"/>
      <c r="C6" s="95"/>
      <c r="D6" s="95"/>
    </row>
    <row r="7" spans="1:6" ht="15.75" x14ac:dyDescent="0.25">
      <c r="A7" s="231" t="s">
        <v>180</v>
      </c>
      <c r="B7" s="231"/>
      <c r="C7" s="266"/>
      <c r="D7" s="127"/>
    </row>
    <row r="8" spans="1:6" ht="18" x14ac:dyDescent="0.25">
      <c r="A8" s="3"/>
      <c r="B8" s="3"/>
      <c r="C8" s="95"/>
      <c r="D8" s="95"/>
    </row>
    <row r="9" spans="1:6" ht="25.5" x14ac:dyDescent="0.25">
      <c r="A9" s="96" t="s">
        <v>181</v>
      </c>
      <c r="B9" s="96" t="s">
        <v>170</v>
      </c>
      <c r="C9" s="96" t="s">
        <v>6</v>
      </c>
      <c r="D9" s="97" t="s">
        <v>144</v>
      </c>
      <c r="E9" s="96" t="s">
        <v>158</v>
      </c>
      <c r="F9" s="96" t="s">
        <v>158</v>
      </c>
    </row>
    <row r="10" spans="1:6" ht="25.5" x14ac:dyDescent="0.25">
      <c r="A10" s="96">
        <v>1</v>
      </c>
      <c r="B10" s="96">
        <v>2</v>
      </c>
      <c r="C10" s="97">
        <v>3</v>
      </c>
      <c r="D10" s="97">
        <v>4</v>
      </c>
      <c r="E10" s="97" t="s">
        <v>171</v>
      </c>
      <c r="F10" s="97" t="s">
        <v>179</v>
      </c>
    </row>
    <row r="11" spans="1:6" x14ac:dyDescent="0.25">
      <c r="A11" s="128" t="s">
        <v>7</v>
      </c>
      <c r="B11" s="129">
        <f>B12</f>
        <v>1441554.37</v>
      </c>
      <c r="C11" s="129">
        <f t="shared" ref="C11:D11" si="0">C12</f>
        <v>2587156</v>
      </c>
      <c r="D11" s="129">
        <f t="shared" si="0"/>
        <v>1781992.7800000003</v>
      </c>
      <c r="E11" s="109">
        <f>D11/B11*100</f>
        <v>123.61606451236385</v>
      </c>
      <c r="F11" s="109">
        <f>D11/C11*100</f>
        <v>68.878443356334145</v>
      </c>
    </row>
    <row r="12" spans="1:6" x14ac:dyDescent="0.25">
      <c r="A12" s="128" t="s">
        <v>182</v>
      </c>
      <c r="B12" s="131">
        <f>B13+B14+B15+B16</f>
        <v>1441554.37</v>
      </c>
      <c r="C12" s="131">
        <f t="shared" ref="C12:D12" si="1">C13+C14+C15+C16</f>
        <v>2587156</v>
      </c>
      <c r="D12" s="131">
        <f t="shared" si="1"/>
        <v>1781992.7800000003</v>
      </c>
      <c r="E12" s="109">
        <f t="shared" ref="E12:E16" si="2">D12/B12*100</f>
        <v>123.61606451236385</v>
      </c>
      <c r="F12" s="109">
        <f t="shared" ref="F12:F16" si="3">D12/C12*100</f>
        <v>68.878443356334145</v>
      </c>
    </row>
    <row r="13" spans="1:6" x14ac:dyDescent="0.25">
      <c r="A13" s="132" t="s">
        <v>183</v>
      </c>
      <c r="B13" s="129">
        <v>1328720.8500000001</v>
      </c>
      <c r="C13" s="129">
        <v>2261030</v>
      </c>
      <c r="D13" s="130">
        <v>1651363.58</v>
      </c>
      <c r="E13" s="109">
        <f t="shared" si="2"/>
        <v>124.28220570182216</v>
      </c>
      <c r="F13" s="109">
        <f t="shared" si="3"/>
        <v>73.035898683343433</v>
      </c>
    </row>
    <row r="14" spans="1:6" x14ac:dyDescent="0.25">
      <c r="A14" s="133" t="s">
        <v>184</v>
      </c>
      <c r="B14" s="129">
        <v>94195.03</v>
      </c>
      <c r="C14" s="129">
        <v>270929</v>
      </c>
      <c r="D14" s="130">
        <v>97173.87</v>
      </c>
      <c r="E14" s="109">
        <f t="shared" si="2"/>
        <v>103.16241738019511</v>
      </c>
      <c r="F14" s="109">
        <f t="shared" si="3"/>
        <v>35.866913471795193</v>
      </c>
    </row>
    <row r="15" spans="1:6" x14ac:dyDescent="0.25">
      <c r="A15" s="133" t="s">
        <v>185</v>
      </c>
      <c r="B15" s="129">
        <v>0</v>
      </c>
      <c r="C15" s="129">
        <v>666</v>
      </c>
      <c r="D15" s="130">
        <v>0</v>
      </c>
      <c r="E15" s="109" t="e">
        <f t="shared" si="2"/>
        <v>#DIV/0!</v>
      </c>
      <c r="F15" s="109">
        <f t="shared" si="3"/>
        <v>0</v>
      </c>
    </row>
    <row r="16" spans="1:6" x14ac:dyDescent="0.25">
      <c r="A16" s="134" t="s">
        <v>186</v>
      </c>
      <c r="B16" s="129">
        <v>18638.490000000002</v>
      </c>
      <c r="C16" s="129">
        <v>54531</v>
      </c>
      <c r="D16" s="130">
        <v>33455.33</v>
      </c>
      <c r="E16" s="109">
        <f t="shared" si="2"/>
        <v>179.49592483082051</v>
      </c>
      <c r="F16" s="109">
        <f t="shared" si="3"/>
        <v>61.3510296895344</v>
      </c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7463-8259-4A39-97DC-001DC54FA30E}">
  <dimension ref="A1:H46"/>
  <sheetViews>
    <sheetView topLeftCell="A10" workbookViewId="0">
      <selection activeCell="I13" sqref="I13"/>
    </sheetView>
  </sheetViews>
  <sheetFormatPr defaultRowHeight="15" x14ac:dyDescent="0.25"/>
  <cols>
    <col min="1" max="1" width="38.42578125" bestFit="1" customWidth="1"/>
    <col min="2" max="4" width="14.5703125" bestFit="1" customWidth="1"/>
    <col min="5" max="5" width="14.5703125" style="117" bestFit="1" customWidth="1"/>
    <col min="6" max="6" width="11.28515625" style="117" customWidth="1"/>
  </cols>
  <sheetData>
    <row r="1" spans="1:8" ht="37.5" customHeight="1" x14ac:dyDescent="0.25">
      <c r="A1" s="231" t="s">
        <v>227</v>
      </c>
      <c r="B1" s="231"/>
      <c r="C1" s="231"/>
      <c r="D1" s="231"/>
      <c r="E1" s="231"/>
      <c r="F1" s="231"/>
      <c r="G1" s="231"/>
      <c r="H1" s="231"/>
    </row>
    <row r="2" spans="1:8" ht="18" x14ac:dyDescent="0.25">
      <c r="A2" s="3"/>
      <c r="B2" s="3"/>
      <c r="C2" s="3"/>
      <c r="D2" s="3"/>
    </row>
    <row r="3" spans="1:8" ht="15.75" x14ac:dyDescent="0.25">
      <c r="A3" s="121" t="s">
        <v>154</v>
      </c>
      <c r="B3" s="121"/>
      <c r="C3" s="121"/>
      <c r="D3" s="121"/>
    </row>
    <row r="4" spans="1:8" ht="18" x14ac:dyDescent="0.25">
      <c r="B4" s="3"/>
      <c r="C4" s="3"/>
      <c r="D4" s="95"/>
    </row>
    <row r="5" spans="1:8" ht="15.75" x14ac:dyDescent="0.25">
      <c r="A5" s="121" t="s">
        <v>155</v>
      </c>
      <c r="B5" s="121"/>
      <c r="C5" s="121"/>
      <c r="D5" s="121"/>
    </row>
    <row r="6" spans="1:8" ht="18" x14ac:dyDescent="0.25">
      <c r="A6" s="3"/>
      <c r="B6" s="3"/>
      <c r="C6" s="3"/>
      <c r="D6" s="95"/>
    </row>
    <row r="7" spans="1:8" ht="15.75" customHeight="1" x14ac:dyDescent="0.25">
      <c r="A7" s="121" t="s">
        <v>156</v>
      </c>
      <c r="B7" s="121"/>
      <c r="C7" s="121"/>
      <c r="D7" s="121"/>
    </row>
    <row r="8" spans="1:8" ht="18" x14ac:dyDescent="0.25">
      <c r="A8" s="3"/>
      <c r="B8" s="3"/>
      <c r="C8" s="3"/>
      <c r="D8" s="95"/>
    </row>
    <row r="9" spans="1:8" ht="25.5" x14ac:dyDescent="0.25">
      <c r="A9" s="96" t="s">
        <v>157</v>
      </c>
      <c r="B9" s="96" t="s">
        <v>170</v>
      </c>
      <c r="C9" s="96" t="s">
        <v>172</v>
      </c>
      <c r="D9" s="97" t="s">
        <v>144</v>
      </c>
      <c r="E9" s="118" t="s">
        <v>158</v>
      </c>
      <c r="F9" s="118" t="s">
        <v>158</v>
      </c>
    </row>
    <row r="10" spans="1:8" x14ac:dyDescent="0.25">
      <c r="A10" s="96">
        <v>1</v>
      </c>
      <c r="B10" s="25">
        <v>2</v>
      </c>
      <c r="C10" s="25">
        <v>3</v>
      </c>
      <c r="D10" s="98">
        <v>4</v>
      </c>
      <c r="E10" s="118" t="s">
        <v>171</v>
      </c>
      <c r="F10" s="118" t="s">
        <v>179</v>
      </c>
    </row>
    <row r="11" spans="1:8" x14ac:dyDescent="0.25">
      <c r="A11" s="99" t="s">
        <v>159</v>
      </c>
      <c r="B11" s="100">
        <f>B12+B14+B17+B20+B22+B24</f>
        <v>1420933.78</v>
      </c>
      <c r="C11" s="100">
        <f t="shared" ref="C11:D11" si="0">C12+C14+C17+C20+C22+C24</f>
        <v>2587156</v>
      </c>
      <c r="D11" s="100">
        <f t="shared" si="0"/>
        <v>1590674.2</v>
      </c>
      <c r="E11" s="125">
        <f>D11/B11*100</f>
        <v>111.94569531593513</v>
      </c>
      <c r="F11" s="125">
        <f>D11/C11*100</f>
        <v>61.483505439950278</v>
      </c>
    </row>
    <row r="12" spans="1:8" x14ac:dyDescent="0.25">
      <c r="A12" s="110" t="s">
        <v>173</v>
      </c>
      <c r="B12" s="111">
        <f>B13</f>
        <v>18300.71</v>
      </c>
      <c r="C12" s="111">
        <f>C13</f>
        <v>51197</v>
      </c>
      <c r="D12" s="111">
        <f t="shared" ref="D12" si="1">D13</f>
        <v>33855.33</v>
      </c>
      <c r="E12" s="119">
        <f t="shared" ref="E12:E25" si="2">D12/B12*100</f>
        <v>184.9946258915638</v>
      </c>
      <c r="F12" s="119">
        <f t="shared" ref="F12:F25" si="3">D12/C12*100</f>
        <v>66.127566068324313</v>
      </c>
    </row>
    <row r="13" spans="1:8" x14ac:dyDescent="0.25">
      <c r="A13" s="101" t="s">
        <v>160</v>
      </c>
      <c r="B13" s="102">
        <v>18300.71</v>
      </c>
      <c r="C13" s="102">
        <v>51197</v>
      </c>
      <c r="D13" s="102">
        <v>33855.33</v>
      </c>
      <c r="E13" s="120">
        <f t="shared" si="2"/>
        <v>184.9946258915638</v>
      </c>
      <c r="F13" s="120">
        <f t="shared" si="3"/>
        <v>66.127566068324313</v>
      </c>
    </row>
    <row r="14" spans="1:8" x14ac:dyDescent="0.25">
      <c r="A14" s="114" t="s">
        <v>177</v>
      </c>
      <c r="B14" s="116">
        <f>B15+B16</f>
        <v>1271332.32</v>
      </c>
      <c r="C14" s="116">
        <f>C15+C16</f>
        <v>2104000</v>
      </c>
      <c r="D14" s="116">
        <f t="shared" ref="D14" si="4">D15+D16</f>
        <v>1392804.69</v>
      </c>
      <c r="E14" s="119">
        <f t="shared" si="2"/>
        <v>109.55472995447799</v>
      </c>
      <c r="F14" s="119">
        <f t="shared" si="3"/>
        <v>66.19794153992396</v>
      </c>
    </row>
    <row r="15" spans="1:8" x14ac:dyDescent="0.25">
      <c r="A15" s="103" t="s">
        <v>161</v>
      </c>
      <c r="B15" s="104">
        <v>9460.2099999999991</v>
      </c>
      <c r="C15" s="104">
        <v>0</v>
      </c>
      <c r="D15" s="104">
        <v>2816.22</v>
      </c>
      <c r="E15" s="120">
        <f t="shared" si="2"/>
        <v>29.769106605455903</v>
      </c>
      <c r="F15" s="120" t="e">
        <f t="shared" si="3"/>
        <v>#DIV/0!</v>
      </c>
    </row>
    <row r="16" spans="1:8" x14ac:dyDescent="0.25">
      <c r="A16" s="103" t="s">
        <v>162</v>
      </c>
      <c r="B16" s="104">
        <v>1261872.1100000001</v>
      </c>
      <c r="C16" s="104">
        <v>2104000</v>
      </c>
      <c r="D16" s="104">
        <v>1389988.47</v>
      </c>
      <c r="E16" s="120">
        <f t="shared" si="2"/>
        <v>110.15287991427276</v>
      </c>
      <c r="F16" s="120">
        <f t="shared" si="3"/>
        <v>66.064090779467676</v>
      </c>
    </row>
    <row r="17" spans="1:6" x14ac:dyDescent="0.25">
      <c r="A17" s="110" t="s">
        <v>175</v>
      </c>
      <c r="B17" s="113">
        <f>B18+B19</f>
        <v>7765.9</v>
      </c>
      <c r="C17" s="113">
        <f>C18+C19</f>
        <v>240000</v>
      </c>
      <c r="D17" s="113">
        <f t="shared" ref="D17" si="5">D18+D19</f>
        <v>14344.74</v>
      </c>
      <c r="E17" s="119">
        <f t="shared" si="2"/>
        <v>184.71445679187218</v>
      </c>
      <c r="F17" s="119">
        <f t="shared" si="3"/>
        <v>5.9769749999999995</v>
      </c>
    </row>
    <row r="18" spans="1:6" x14ac:dyDescent="0.25">
      <c r="A18" s="105" t="s">
        <v>163</v>
      </c>
      <c r="B18" s="104">
        <v>7765.9</v>
      </c>
      <c r="C18" s="104">
        <v>140000</v>
      </c>
      <c r="D18" s="104">
        <v>14344.74</v>
      </c>
      <c r="E18" s="120">
        <f t="shared" si="2"/>
        <v>184.71445679187218</v>
      </c>
      <c r="F18" s="120">
        <f t="shared" si="3"/>
        <v>10.246242857142857</v>
      </c>
    </row>
    <row r="19" spans="1:6" x14ac:dyDescent="0.25">
      <c r="A19" s="103" t="s">
        <v>167</v>
      </c>
      <c r="B19" s="104">
        <v>0</v>
      </c>
      <c r="C19" s="104">
        <v>100000</v>
      </c>
      <c r="D19" s="104">
        <v>0</v>
      </c>
      <c r="E19" s="120" t="e">
        <f t="shared" si="2"/>
        <v>#DIV/0!</v>
      </c>
      <c r="F19" s="120">
        <f t="shared" si="3"/>
        <v>0</v>
      </c>
    </row>
    <row r="20" spans="1:6" x14ac:dyDescent="0.25">
      <c r="A20" s="110" t="s">
        <v>176</v>
      </c>
      <c r="B20" s="113">
        <f>B21</f>
        <v>2467.08</v>
      </c>
      <c r="C20" s="113">
        <f>C21</f>
        <v>3000</v>
      </c>
      <c r="D20" s="113">
        <f t="shared" ref="D20" si="6">D21</f>
        <v>2340.94</v>
      </c>
      <c r="E20" s="119">
        <f t="shared" si="2"/>
        <v>94.887072976960624</v>
      </c>
      <c r="F20" s="119">
        <f t="shared" si="3"/>
        <v>78.031333333333336</v>
      </c>
    </row>
    <row r="21" spans="1:6" x14ac:dyDescent="0.25">
      <c r="A21" s="106" t="s">
        <v>164</v>
      </c>
      <c r="B21" s="104">
        <v>2467.08</v>
      </c>
      <c r="C21" s="104">
        <v>3000</v>
      </c>
      <c r="D21" s="104">
        <v>2340.94</v>
      </c>
      <c r="E21" s="120">
        <f t="shared" si="2"/>
        <v>94.887072976960624</v>
      </c>
      <c r="F21" s="120">
        <f t="shared" si="3"/>
        <v>78.031333333333336</v>
      </c>
    </row>
    <row r="22" spans="1:6" x14ac:dyDescent="0.25">
      <c r="A22" s="115" t="s">
        <v>178</v>
      </c>
      <c r="B22" s="113">
        <f>B23</f>
        <v>4320</v>
      </c>
      <c r="C22" s="113">
        <f>C23</f>
        <v>10000</v>
      </c>
      <c r="D22" s="113">
        <f t="shared" ref="D22" si="7">D23</f>
        <v>9220</v>
      </c>
      <c r="E22" s="119">
        <f t="shared" si="2"/>
        <v>213.4259259259259</v>
      </c>
      <c r="F22" s="119">
        <f t="shared" si="3"/>
        <v>92.2</v>
      </c>
    </row>
    <row r="23" spans="1:6" x14ac:dyDescent="0.25">
      <c r="A23" s="107" t="s">
        <v>165</v>
      </c>
      <c r="B23" s="104">
        <v>4320</v>
      </c>
      <c r="C23" s="104">
        <v>10000</v>
      </c>
      <c r="D23" s="104">
        <v>9220</v>
      </c>
      <c r="E23" s="120">
        <f t="shared" si="2"/>
        <v>213.4259259259259</v>
      </c>
      <c r="F23" s="120">
        <f t="shared" si="3"/>
        <v>92.2</v>
      </c>
    </row>
    <row r="24" spans="1:6" x14ac:dyDescent="0.25">
      <c r="A24" s="112" t="s">
        <v>174</v>
      </c>
      <c r="B24" s="111">
        <f>B25</f>
        <v>116747.77</v>
      </c>
      <c r="C24" s="111">
        <f>C25</f>
        <v>178959</v>
      </c>
      <c r="D24" s="111">
        <f t="shared" ref="D24" si="8">D25</f>
        <v>138108.5</v>
      </c>
      <c r="E24" s="119">
        <f t="shared" si="2"/>
        <v>118.29647795413993</v>
      </c>
      <c r="F24" s="119">
        <f t="shared" si="3"/>
        <v>77.173263149659974</v>
      </c>
    </row>
    <row r="25" spans="1:6" x14ac:dyDescent="0.25">
      <c r="A25" s="107" t="s">
        <v>166</v>
      </c>
      <c r="B25" s="104">
        <v>116747.77</v>
      </c>
      <c r="C25" s="104">
        <v>178959</v>
      </c>
      <c r="D25" s="104">
        <v>138108.5</v>
      </c>
      <c r="E25" s="120">
        <f t="shared" si="2"/>
        <v>118.29647795413993</v>
      </c>
      <c r="F25" s="120">
        <f t="shared" si="3"/>
        <v>77.173263149659974</v>
      </c>
    </row>
    <row r="26" spans="1:6" x14ac:dyDescent="0.25">
      <c r="E26" s="124"/>
      <c r="F26" s="124"/>
    </row>
    <row r="28" spans="1:6" ht="15.75" customHeight="1" x14ac:dyDescent="0.25">
      <c r="A28" s="121" t="s">
        <v>168</v>
      </c>
      <c r="B28" s="121"/>
      <c r="C28" s="121"/>
      <c r="D28" s="121"/>
    </row>
    <row r="29" spans="1:6" ht="18" x14ac:dyDescent="0.25">
      <c r="A29" s="3"/>
      <c r="B29" s="3"/>
      <c r="C29" s="3"/>
      <c r="D29" s="95"/>
    </row>
    <row r="30" spans="1:6" ht="25.5" x14ac:dyDescent="0.25">
      <c r="A30" s="96" t="s">
        <v>157</v>
      </c>
      <c r="B30" s="96" t="s">
        <v>170</v>
      </c>
      <c r="C30" s="96" t="s">
        <v>172</v>
      </c>
      <c r="D30" s="97" t="s">
        <v>144</v>
      </c>
      <c r="E30" s="118" t="s">
        <v>158</v>
      </c>
      <c r="F30" s="118" t="s">
        <v>158</v>
      </c>
    </row>
    <row r="31" spans="1:6" x14ac:dyDescent="0.25">
      <c r="A31" s="96">
        <v>1</v>
      </c>
      <c r="B31" s="25">
        <v>2</v>
      </c>
      <c r="C31" s="25">
        <v>3</v>
      </c>
      <c r="D31" s="98">
        <v>4</v>
      </c>
      <c r="E31" s="118" t="s">
        <v>171</v>
      </c>
      <c r="F31" s="118" t="s">
        <v>179</v>
      </c>
    </row>
    <row r="32" spans="1:6" x14ac:dyDescent="0.25">
      <c r="A32" s="96" t="s">
        <v>169</v>
      </c>
      <c r="B32" s="108">
        <f>B33+B35+B38+B41+B43+B45</f>
        <v>1441554.37</v>
      </c>
      <c r="C32" s="108">
        <f t="shared" ref="C32:D32" si="9">C33+C35+C38+C41+C43+C45</f>
        <v>2587156</v>
      </c>
      <c r="D32" s="108">
        <f t="shared" si="9"/>
        <v>1781992.7799999998</v>
      </c>
      <c r="E32" s="119">
        <f>D32/B32*100</f>
        <v>123.61606451236381</v>
      </c>
      <c r="F32" s="119">
        <f>D32/C32*100</f>
        <v>68.878443356334131</v>
      </c>
    </row>
    <row r="33" spans="1:7" x14ac:dyDescent="0.25">
      <c r="A33" s="110" t="s">
        <v>173</v>
      </c>
      <c r="B33" s="108">
        <f>B34</f>
        <v>17634.71</v>
      </c>
      <c r="C33" s="108">
        <f>C34</f>
        <v>51197</v>
      </c>
      <c r="D33" s="108">
        <f t="shared" ref="D33" si="10">D34</f>
        <v>33855.33</v>
      </c>
      <c r="E33" s="119">
        <f t="shared" ref="E33:E46" si="11">D33/B33*100</f>
        <v>191.98121205282084</v>
      </c>
      <c r="F33" s="119">
        <f t="shared" ref="F33:F46" si="12">D33/C33*100</f>
        <v>66.127566068324313</v>
      </c>
    </row>
    <row r="34" spans="1:7" x14ac:dyDescent="0.25">
      <c r="A34" s="101" t="s">
        <v>160</v>
      </c>
      <c r="B34" s="102">
        <v>17634.71</v>
      </c>
      <c r="C34" s="102">
        <v>51197</v>
      </c>
      <c r="D34" s="102">
        <v>33855.33</v>
      </c>
      <c r="E34" s="122">
        <f t="shared" si="11"/>
        <v>191.98121205282084</v>
      </c>
      <c r="F34" s="122">
        <f t="shared" si="12"/>
        <v>66.127566068324313</v>
      </c>
    </row>
    <row r="35" spans="1:7" x14ac:dyDescent="0.25">
      <c r="A35" s="114" t="s">
        <v>177</v>
      </c>
      <c r="B35" s="116">
        <f>B36+B37</f>
        <v>1267189.32</v>
      </c>
      <c r="C35" s="116">
        <f>C36+C37</f>
        <v>2104000</v>
      </c>
      <c r="D35" s="116">
        <f t="shared" ref="D35" si="13">D36+D37</f>
        <v>1566882.73</v>
      </c>
      <c r="E35" s="119">
        <f t="shared" si="11"/>
        <v>123.65024746262854</v>
      </c>
      <c r="F35" s="119">
        <f t="shared" si="12"/>
        <v>74.471612642585555</v>
      </c>
    </row>
    <row r="36" spans="1:7" x14ac:dyDescent="0.25">
      <c r="A36" s="103" t="s">
        <v>161</v>
      </c>
      <c r="B36" s="104">
        <v>875</v>
      </c>
      <c r="C36" s="104">
        <v>0</v>
      </c>
      <c r="D36" s="104">
        <v>0</v>
      </c>
      <c r="E36" s="122">
        <f t="shared" si="11"/>
        <v>0</v>
      </c>
      <c r="F36" s="122" t="e">
        <f t="shared" si="12"/>
        <v>#DIV/0!</v>
      </c>
    </row>
    <row r="37" spans="1:7" x14ac:dyDescent="0.25">
      <c r="A37" s="103" t="s">
        <v>162</v>
      </c>
      <c r="B37" s="104">
        <v>1266314.32</v>
      </c>
      <c r="C37" s="104">
        <v>2104000</v>
      </c>
      <c r="D37" s="104">
        <v>1566882.73</v>
      </c>
      <c r="E37" s="122">
        <f t="shared" si="11"/>
        <v>123.73568751871969</v>
      </c>
      <c r="F37" s="122">
        <f t="shared" si="12"/>
        <v>74.471612642585555</v>
      </c>
    </row>
    <row r="38" spans="1:7" x14ac:dyDescent="0.25">
      <c r="A38" s="110" t="s">
        <v>175</v>
      </c>
      <c r="B38" s="113">
        <f>B39+B40</f>
        <v>24237.86</v>
      </c>
      <c r="C38" s="113">
        <f>C39+C40</f>
        <v>240000</v>
      </c>
      <c r="D38" s="113">
        <f t="shared" ref="D38" si="14">D39+D40</f>
        <v>32757.879999999997</v>
      </c>
      <c r="E38" s="119">
        <f t="shared" si="11"/>
        <v>135.15170068644673</v>
      </c>
      <c r="F38" s="119">
        <f t="shared" si="12"/>
        <v>13.649116666666666</v>
      </c>
    </row>
    <row r="39" spans="1:7" x14ac:dyDescent="0.25">
      <c r="A39" s="103" t="s">
        <v>167</v>
      </c>
      <c r="B39" s="104">
        <v>0</v>
      </c>
      <c r="C39" s="104">
        <v>100000</v>
      </c>
      <c r="D39" s="104">
        <v>14344.74</v>
      </c>
      <c r="E39" s="122" t="e">
        <f t="shared" si="11"/>
        <v>#DIV/0!</v>
      </c>
      <c r="F39" s="122">
        <f t="shared" si="12"/>
        <v>14.34474</v>
      </c>
    </row>
    <row r="40" spans="1:7" x14ac:dyDescent="0.25">
      <c r="A40" s="105" t="s">
        <v>163</v>
      </c>
      <c r="B40" s="104">
        <v>24237.86</v>
      </c>
      <c r="C40" s="104">
        <v>140000</v>
      </c>
      <c r="D40" s="104">
        <v>18413.14</v>
      </c>
      <c r="E40" s="122">
        <f t="shared" si="11"/>
        <v>75.968505470367433</v>
      </c>
      <c r="F40" s="122">
        <f t="shared" si="12"/>
        <v>13.152242857142857</v>
      </c>
    </row>
    <row r="41" spans="1:7" x14ac:dyDescent="0.25">
      <c r="A41" s="110" t="s">
        <v>176</v>
      </c>
      <c r="B41" s="113">
        <f>B42</f>
        <v>2467.08</v>
      </c>
      <c r="C41" s="113">
        <f>C42</f>
        <v>3000</v>
      </c>
      <c r="D41" s="113">
        <f t="shared" ref="D41" si="15">D42</f>
        <v>2340.94</v>
      </c>
      <c r="E41" s="119">
        <f t="shared" si="11"/>
        <v>94.887072976960624</v>
      </c>
      <c r="F41" s="119">
        <f t="shared" si="12"/>
        <v>78.031333333333336</v>
      </c>
    </row>
    <row r="42" spans="1:7" x14ac:dyDescent="0.25">
      <c r="A42" s="106" t="s">
        <v>164</v>
      </c>
      <c r="B42" s="104">
        <v>2467.08</v>
      </c>
      <c r="C42" s="104">
        <v>3000</v>
      </c>
      <c r="D42" s="104">
        <v>2340.94</v>
      </c>
      <c r="E42" s="122">
        <f t="shared" si="11"/>
        <v>94.887072976960624</v>
      </c>
      <c r="F42" s="122">
        <f t="shared" si="12"/>
        <v>78.031333333333336</v>
      </c>
    </row>
    <row r="43" spans="1:7" x14ac:dyDescent="0.25">
      <c r="A43" s="115" t="s">
        <v>178</v>
      </c>
      <c r="B43" s="113">
        <f>B44</f>
        <v>4579</v>
      </c>
      <c r="C43" s="113">
        <f>C44</f>
        <v>10000</v>
      </c>
      <c r="D43" s="113">
        <f t="shared" ref="D43" si="16">D44</f>
        <v>8047.4</v>
      </c>
      <c r="E43" s="119">
        <f t="shared" si="11"/>
        <v>175.74579602533302</v>
      </c>
      <c r="F43" s="119">
        <f t="shared" si="12"/>
        <v>80.474000000000004</v>
      </c>
    </row>
    <row r="44" spans="1:7" x14ac:dyDescent="0.25">
      <c r="A44" s="107" t="s">
        <v>165</v>
      </c>
      <c r="B44" s="104">
        <v>4579</v>
      </c>
      <c r="C44" s="104">
        <v>10000</v>
      </c>
      <c r="D44" s="104">
        <v>8047.4</v>
      </c>
      <c r="E44" s="122">
        <f t="shared" si="11"/>
        <v>175.74579602533302</v>
      </c>
      <c r="F44" s="122">
        <f t="shared" si="12"/>
        <v>80.474000000000004</v>
      </c>
      <c r="G44" s="123"/>
    </row>
    <row r="45" spans="1:7" x14ac:dyDescent="0.25">
      <c r="A45" s="112" t="s">
        <v>174</v>
      </c>
      <c r="B45" s="113">
        <f>B46</f>
        <v>125446.39999999999</v>
      </c>
      <c r="C45" s="113">
        <f>C46</f>
        <v>178959</v>
      </c>
      <c r="D45" s="113">
        <f t="shared" ref="D45" si="17">D46</f>
        <v>138108.5</v>
      </c>
      <c r="E45" s="119">
        <f t="shared" si="11"/>
        <v>110.09363361563187</v>
      </c>
      <c r="F45" s="119">
        <f t="shared" si="12"/>
        <v>77.173263149659974</v>
      </c>
    </row>
    <row r="46" spans="1:7" x14ac:dyDescent="0.25">
      <c r="A46" s="107" t="s">
        <v>166</v>
      </c>
      <c r="B46" s="104">
        <v>125446.39999999999</v>
      </c>
      <c r="C46" s="104">
        <v>178959</v>
      </c>
      <c r="D46" s="104">
        <v>138108.5</v>
      </c>
      <c r="E46" s="122">
        <f t="shared" si="11"/>
        <v>110.09363361563187</v>
      </c>
      <c r="F46" s="122">
        <f t="shared" si="12"/>
        <v>77.173263149659974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D120-AAAD-44B2-AEFB-E4D7FD381BA2}">
  <dimension ref="A1:J314"/>
  <sheetViews>
    <sheetView tabSelected="1" workbookViewId="0">
      <selection activeCell="W17" sqref="W17"/>
    </sheetView>
  </sheetViews>
  <sheetFormatPr defaultRowHeight="15" x14ac:dyDescent="0.25"/>
  <cols>
    <col min="3" max="3" width="11.85546875" customWidth="1"/>
    <col min="4" max="4" width="18.5703125" customWidth="1"/>
    <col min="5" max="5" width="16.140625" customWidth="1"/>
    <col min="6" max="6" width="17.7109375" customWidth="1"/>
    <col min="7" max="7" width="17" customWidth="1"/>
    <col min="8" max="8" width="9.140625" hidden="1" customWidth="1"/>
    <col min="9" max="9" width="23.85546875" hidden="1" customWidth="1"/>
    <col min="10" max="10" width="29.85546875" hidden="1" customWidth="1"/>
  </cols>
  <sheetData>
    <row r="1" spans="1:10" ht="38.25" customHeight="1" x14ac:dyDescent="0.25">
      <c r="A1" s="230" t="s">
        <v>146</v>
      </c>
      <c r="B1" s="230"/>
      <c r="C1" s="230"/>
      <c r="D1" s="230"/>
      <c r="E1" s="230"/>
      <c r="F1" s="230"/>
      <c r="G1" s="230"/>
      <c r="I1" s="1"/>
      <c r="J1" s="1"/>
    </row>
    <row r="2" spans="1:10" ht="18" x14ac:dyDescent="0.25">
      <c r="A2" s="2"/>
      <c r="B2" s="2"/>
      <c r="C2" s="2"/>
      <c r="D2" s="3"/>
      <c r="E2" s="4"/>
      <c r="F2" s="4"/>
      <c r="G2" s="5"/>
      <c r="I2" s="1"/>
      <c r="J2" s="1"/>
    </row>
    <row r="3" spans="1:10" ht="15.75" x14ac:dyDescent="0.25">
      <c r="A3" s="231" t="s">
        <v>0</v>
      </c>
      <c r="B3" s="232"/>
      <c r="C3" s="232"/>
      <c r="D3" s="232"/>
      <c r="E3" s="232"/>
      <c r="F3" s="232"/>
      <c r="G3" s="232"/>
      <c r="H3" s="6"/>
      <c r="I3" s="7" t="s">
        <v>1</v>
      </c>
      <c r="J3" s="7" t="s">
        <v>144</v>
      </c>
    </row>
    <row r="4" spans="1:10" ht="15.75" hidden="1" x14ac:dyDescent="0.25">
      <c r="A4" s="8"/>
      <c r="B4" s="9"/>
      <c r="C4" s="9"/>
      <c r="D4" s="10"/>
      <c r="E4" s="10"/>
      <c r="F4" s="10"/>
      <c r="G4" s="10"/>
      <c r="H4" s="11">
        <v>921</v>
      </c>
      <c r="I4" s="12">
        <f>I17+I48+I112+I161+I203+I173</f>
        <v>2261030</v>
      </c>
      <c r="J4" s="12">
        <f>J17+J48+J112+J161+J203+J173+J106</f>
        <v>1651363.5799999998</v>
      </c>
    </row>
    <row r="5" spans="1:10" ht="15.75" hidden="1" x14ac:dyDescent="0.25">
      <c r="A5" s="8"/>
      <c r="B5" s="9"/>
      <c r="C5" s="9"/>
      <c r="D5" s="10"/>
      <c r="E5" s="10"/>
      <c r="F5" s="10"/>
      <c r="G5" s="10"/>
      <c r="H5" s="13">
        <v>980</v>
      </c>
      <c r="I5" s="14">
        <f>I64+I70+I293</f>
        <v>54531</v>
      </c>
      <c r="J5" s="14">
        <f>J64+J70+J293</f>
        <v>33455.33</v>
      </c>
    </row>
    <row r="6" spans="1:10" ht="18" hidden="1" x14ac:dyDescent="0.25">
      <c r="A6" s="2"/>
      <c r="B6" s="2"/>
      <c r="C6" s="2"/>
      <c r="D6" s="3"/>
      <c r="E6" s="4"/>
      <c r="F6" s="4"/>
      <c r="G6" s="5"/>
      <c r="H6" s="15">
        <v>960</v>
      </c>
      <c r="I6" s="16">
        <f>I84+I90+I232+I245+I256+I288+I228+I97</f>
        <v>270929</v>
      </c>
      <c r="J6" s="16">
        <f>J84+J90+J232+J245+J256+J288+J228+J97</f>
        <v>97173.87000000001</v>
      </c>
    </row>
    <row r="7" spans="1:10" ht="18" hidden="1" x14ac:dyDescent="0.25">
      <c r="A7" s="2"/>
      <c r="B7" s="2"/>
      <c r="C7" s="2"/>
      <c r="D7" s="3"/>
      <c r="E7" s="4"/>
      <c r="F7" s="4"/>
      <c r="G7" s="5"/>
      <c r="H7" s="17">
        <v>922</v>
      </c>
      <c r="I7" s="18">
        <f>I297</f>
        <v>0</v>
      </c>
      <c r="J7" s="18">
        <f>J297</f>
        <v>0</v>
      </c>
    </row>
    <row r="8" spans="1:10" ht="18" hidden="1" x14ac:dyDescent="0.25">
      <c r="A8" s="2"/>
      <c r="B8" s="2"/>
      <c r="C8" s="2"/>
      <c r="D8" s="3"/>
      <c r="E8" s="4"/>
      <c r="F8" s="4"/>
      <c r="G8" s="5"/>
      <c r="H8" s="19" t="s">
        <v>2</v>
      </c>
      <c r="I8" s="20">
        <f t="shared" ref="I8" si="0">I4+I7</f>
        <v>2261030</v>
      </c>
      <c r="J8" s="20">
        <f>J4+J7</f>
        <v>1651363.5799999998</v>
      </c>
    </row>
    <row r="9" spans="1:10" ht="18" hidden="1" x14ac:dyDescent="0.25">
      <c r="A9" s="2"/>
      <c r="B9" s="2"/>
      <c r="C9" s="2"/>
      <c r="D9" s="3"/>
      <c r="E9" s="4"/>
      <c r="F9" s="4"/>
      <c r="G9" s="5"/>
      <c r="H9" s="21">
        <v>970</v>
      </c>
      <c r="I9" s="22">
        <f>I57</f>
        <v>666</v>
      </c>
      <c r="J9" s="22">
        <f>J57</f>
        <v>0</v>
      </c>
    </row>
    <row r="10" spans="1:10" ht="18" x14ac:dyDescent="0.25">
      <c r="A10" s="2"/>
      <c r="B10" s="2"/>
      <c r="C10" s="2"/>
      <c r="D10" s="3"/>
      <c r="E10" s="4"/>
      <c r="F10" s="4"/>
      <c r="G10" s="5"/>
      <c r="H10" s="23" t="s">
        <v>3</v>
      </c>
      <c r="I10" s="24">
        <f t="shared" ref="I10:J10" si="1">I4+I5+I6+I7+I9</f>
        <v>2587156</v>
      </c>
      <c r="J10" s="24">
        <f t="shared" si="1"/>
        <v>1781992.78</v>
      </c>
    </row>
    <row r="11" spans="1:10" ht="25.5" x14ac:dyDescent="0.25">
      <c r="A11" s="304" t="s">
        <v>4</v>
      </c>
      <c r="B11" s="305"/>
      <c r="C11" s="306"/>
      <c r="D11" s="25" t="s">
        <v>5</v>
      </c>
      <c r="E11" s="26" t="s">
        <v>6</v>
      </c>
      <c r="F11" s="26" t="s">
        <v>144</v>
      </c>
      <c r="G11" s="26" t="s">
        <v>145</v>
      </c>
      <c r="I11" s="1"/>
      <c r="J11" s="1"/>
    </row>
    <row r="12" spans="1:10" x14ac:dyDescent="0.25">
      <c r="A12" s="307" t="s">
        <v>7</v>
      </c>
      <c r="B12" s="308"/>
      <c r="C12" s="309"/>
      <c r="D12" s="27"/>
      <c r="E12" s="28">
        <f>E13+E103+E56</f>
        <v>2587156</v>
      </c>
      <c r="F12" s="28">
        <f>F13+F103</f>
        <v>1781992.78</v>
      </c>
      <c r="G12" s="91">
        <f>F12/E12*100</f>
        <v>68.878443356334145</v>
      </c>
      <c r="I12" s="1"/>
      <c r="J12" s="1"/>
    </row>
    <row r="13" spans="1:10" ht="38.25" x14ac:dyDescent="0.25">
      <c r="A13" s="310" t="s">
        <v>8</v>
      </c>
      <c r="B13" s="311"/>
      <c r="C13" s="312"/>
      <c r="D13" s="29" t="s">
        <v>9</v>
      </c>
      <c r="E13" s="30">
        <f>E14</f>
        <v>178959</v>
      </c>
      <c r="F13" s="30">
        <f>F14+F55</f>
        <v>171963.83000000002</v>
      </c>
      <c r="G13" s="92">
        <f t="shared" ref="G13:G76" si="2">F13/E13*100</f>
        <v>96.091188484513225</v>
      </c>
      <c r="H13" s="31"/>
      <c r="I13" s="31"/>
      <c r="J13" s="31"/>
    </row>
    <row r="14" spans="1:10" x14ac:dyDescent="0.25">
      <c r="A14" s="310" t="s">
        <v>10</v>
      </c>
      <c r="B14" s="311"/>
      <c r="C14" s="312"/>
      <c r="D14" s="29" t="s">
        <v>11</v>
      </c>
      <c r="E14" s="30">
        <f t="shared" ref="E14" si="3">E15</f>
        <v>178959</v>
      </c>
      <c r="F14" s="30">
        <f>F15</f>
        <v>138108.5</v>
      </c>
      <c r="G14" s="92">
        <f t="shared" si="2"/>
        <v>77.173263149659974</v>
      </c>
      <c r="H14" s="32"/>
      <c r="I14" s="32"/>
      <c r="J14" s="32"/>
    </row>
    <row r="15" spans="1:10" ht="102" x14ac:dyDescent="0.25">
      <c r="A15" s="279" t="s">
        <v>12</v>
      </c>
      <c r="B15" s="280"/>
      <c r="C15" s="281"/>
      <c r="D15" s="33" t="s">
        <v>13</v>
      </c>
      <c r="E15" s="35">
        <f>E16+E48</f>
        <v>178959</v>
      </c>
      <c r="F15" s="35">
        <f>F16+F48</f>
        <v>138108.5</v>
      </c>
      <c r="G15" s="90">
        <f t="shared" si="2"/>
        <v>77.173263149659974</v>
      </c>
      <c r="I15" s="1"/>
      <c r="J15" s="1"/>
    </row>
    <row r="16" spans="1:10" ht="25.5" x14ac:dyDescent="0.25">
      <c r="A16" s="279" t="s">
        <v>19</v>
      </c>
      <c r="B16" s="280"/>
      <c r="C16" s="281"/>
      <c r="D16" s="33" t="s">
        <v>20</v>
      </c>
      <c r="E16" s="45">
        <v>163514</v>
      </c>
      <c r="F16" s="45">
        <f>F17</f>
        <v>122685.90000000001</v>
      </c>
      <c r="G16" s="90">
        <f t="shared" si="2"/>
        <v>75.030823048790936</v>
      </c>
      <c r="I16" s="1"/>
      <c r="J16" s="1"/>
    </row>
    <row r="17" spans="1:10" ht="38.25" x14ac:dyDescent="0.25">
      <c r="A17" s="301" t="s">
        <v>21</v>
      </c>
      <c r="B17" s="302"/>
      <c r="C17" s="303"/>
      <c r="D17" s="46" t="s">
        <v>22</v>
      </c>
      <c r="E17" s="39">
        <f>E18</f>
        <v>163514</v>
      </c>
      <c r="F17" s="39">
        <f>F18</f>
        <v>122685.90000000001</v>
      </c>
      <c r="G17" s="93">
        <f t="shared" si="2"/>
        <v>75.030823048790936</v>
      </c>
      <c r="H17" s="47">
        <v>921</v>
      </c>
      <c r="I17" s="36">
        <f>E17</f>
        <v>163514</v>
      </c>
      <c r="J17" s="36">
        <f t="shared" ref="J17" si="4">F17</f>
        <v>122685.90000000001</v>
      </c>
    </row>
    <row r="18" spans="1:10" x14ac:dyDescent="0.25">
      <c r="A18" s="270">
        <v>3</v>
      </c>
      <c r="B18" s="271"/>
      <c r="C18" s="272"/>
      <c r="D18" s="43" t="s">
        <v>15</v>
      </c>
      <c r="E18" s="45">
        <f>E19+E44</f>
        <v>163514</v>
      </c>
      <c r="F18" s="45">
        <f>F19+F44</f>
        <v>122685.90000000001</v>
      </c>
      <c r="G18" s="90">
        <f t="shared" si="2"/>
        <v>75.030823048790936</v>
      </c>
      <c r="I18" s="1"/>
      <c r="J18" s="1"/>
    </row>
    <row r="19" spans="1:10" x14ac:dyDescent="0.25">
      <c r="A19" s="273">
        <v>32</v>
      </c>
      <c r="B19" s="274"/>
      <c r="C19" s="275"/>
      <c r="D19" s="40" t="s">
        <v>16</v>
      </c>
      <c r="E19" s="42">
        <f>E20+E25+E31+E39</f>
        <v>161514</v>
      </c>
      <c r="F19" s="42">
        <f>F20+F25+F31+F39</f>
        <v>121698.82</v>
      </c>
      <c r="G19" s="94">
        <f t="shared" si="2"/>
        <v>75.348774719219392</v>
      </c>
      <c r="I19" s="1"/>
      <c r="J19" s="1"/>
    </row>
    <row r="20" spans="1:10" ht="25.5" x14ac:dyDescent="0.25">
      <c r="A20" s="279">
        <v>321</v>
      </c>
      <c r="B20" s="280"/>
      <c r="C20" s="281"/>
      <c r="D20" s="33" t="s">
        <v>23</v>
      </c>
      <c r="E20" s="35">
        <f>SUM(E21:E24)</f>
        <v>60000</v>
      </c>
      <c r="F20" s="35">
        <f>SUM(F21:F24)</f>
        <v>36130.39</v>
      </c>
      <c r="G20" s="90">
        <f t="shared" si="2"/>
        <v>60.217316666666662</v>
      </c>
      <c r="I20" s="1"/>
      <c r="J20" s="1"/>
    </row>
    <row r="21" spans="1:10" x14ac:dyDescent="0.25">
      <c r="A21" s="299">
        <v>3211</v>
      </c>
      <c r="B21" s="298"/>
      <c r="C21" s="300"/>
      <c r="D21" s="43" t="s">
        <v>24</v>
      </c>
      <c r="E21" s="45">
        <v>10000</v>
      </c>
      <c r="F21" s="45">
        <v>6722.69</v>
      </c>
      <c r="G21" s="90">
        <f t="shared" si="2"/>
        <v>67.226900000000001</v>
      </c>
      <c r="H21" s="48"/>
      <c r="I21" s="49"/>
      <c r="J21" s="49"/>
    </row>
    <row r="22" spans="1:10" ht="38.25" x14ac:dyDescent="0.25">
      <c r="A22" s="299">
        <v>3212</v>
      </c>
      <c r="B22" s="298"/>
      <c r="C22" s="300"/>
      <c r="D22" s="43" t="s">
        <v>25</v>
      </c>
      <c r="E22" s="45">
        <v>48000</v>
      </c>
      <c r="F22" s="45">
        <v>28585.599999999999</v>
      </c>
      <c r="G22" s="90">
        <f t="shared" si="2"/>
        <v>59.553333333333327</v>
      </c>
      <c r="H22" s="48"/>
      <c r="I22" s="49"/>
      <c r="J22" s="49"/>
    </row>
    <row r="23" spans="1:10" ht="38.25" x14ac:dyDescent="0.25">
      <c r="A23" s="299">
        <v>3213</v>
      </c>
      <c r="B23" s="298"/>
      <c r="C23" s="300"/>
      <c r="D23" s="43" t="s">
        <v>26</v>
      </c>
      <c r="E23" s="45">
        <v>1500</v>
      </c>
      <c r="F23" s="45">
        <v>572</v>
      </c>
      <c r="G23" s="90">
        <f t="shared" si="2"/>
        <v>38.133333333333333</v>
      </c>
      <c r="H23" s="48"/>
      <c r="I23" s="49"/>
      <c r="J23" s="49"/>
    </row>
    <row r="24" spans="1:10" ht="38.25" x14ac:dyDescent="0.25">
      <c r="A24" s="299">
        <v>3214</v>
      </c>
      <c r="B24" s="298"/>
      <c r="C24" s="300"/>
      <c r="D24" s="43" t="s">
        <v>27</v>
      </c>
      <c r="E24" s="45">
        <v>500</v>
      </c>
      <c r="F24" s="45">
        <v>250.1</v>
      </c>
      <c r="G24" s="90">
        <f t="shared" si="2"/>
        <v>50.019999999999996</v>
      </c>
      <c r="H24" s="50"/>
      <c r="I24" s="51"/>
      <c r="J24" s="51"/>
    </row>
    <row r="25" spans="1:10" ht="25.5" x14ac:dyDescent="0.25">
      <c r="A25" s="270">
        <v>322</v>
      </c>
      <c r="B25" s="271"/>
      <c r="C25" s="272"/>
      <c r="D25" s="43" t="s">
        <v>17</v>
      </c>
      <c r="E25" s="45">
        <f>SUM(E26:E30)</f>
        <v>70600</v>
      </c>
      <c r="F25" s="45">
        <f>SUM(F26:F30)</f>
        <v>56721.170000000006</v>
      </c>
      <c r="G25" s="90">
        <f t="shared" si="2"/>
        <v>80.341600566572254</v>
      </c>
      <c r="I25" s="1"/>
      <c r="J25" s="1"/>
    </row>
    <row r="26" spans="1:10" ht="38.25" x14ac:dyDescent="0.25">
      <c r="A26" s="267">
        <v>3221</v>
      </c>
      <c r="B26" s="268"/>
      <c r="C26" s="269"/>
      <c r="D26" s="43" t="s">
        <v>28</v>
      </c>
      <c r="E26" s="45">
        <v>20000</v>
      </c>
      <c r="F26" s="45">
        <v>11701.02</v>
      </c>
      <c r="G26" s="90">
        <f t="shared" si="2"/>
        <v>58.505099999999999</v>
      </c>
      <c r="H26" s="50"/>
      <c r="I26" s="51"/>
      <c r="J26" s="51"/>
    </row>
    <row r="27" spans="1:10" x14ac:dyDescent="0.25">
      <c r="A27" s="267">
        <v>3222</v>
      </c>
      <c r="B27" s="268"/>
      <c r="C27" s="269"/>
      <c r="D27" s="43" t="s">
        <v>29</v>
      </c>
      <c r="E27" s="45">
        <v>1600</v>
      </c>
      <c r="F27" s="45">
        <v>2798.77</v>
      </c>
      <c r="G27" s="90">
        <f t="shared" si="2"/>
        <v>174.923125</v>
      </c>
      <c r="H27" s="50"/>
      <c r="I27" s="51"/>
      <c r="J27" s="51"/>
    </row>
    <row r="28" spans="1:10" x14ac:dyDescent="0.25">
      <c r="A28" s="267">
        <v>3223</v>
      </c>
      <c r="B28" s="268"/>
      <c r="C28" s="269"/>
      <c r="D28" s="43" t="s">
        <v>18</v>
      </c>
      <c r="E28" s="45">
        <v>48000</v>
      </c>
      <c r="F28" s="45">
        <v>40631.69</v>
      </c>
      <c r="G28" s="90">
        <f t="shared" si="2"/>
        <v>84.649354166666669</v>
      </c>
      <c r="H28" s="50"/>
      <c r="I28" s="51"/>
      <c r="J28" s="51"/>
    </row>
    <row r="29" spans="1:10" ht="25.5" x14ac:dyDescent="0.25">
      <c r="A29" s="267">
        <v>3225</v>
      </c>
      <c r="B29" s="268"/>
      <c r="C29" s="269"/>
      <c r="D29" s="43" t="s">
        <v>30</v>
      </c>
      <c r="E29" s="45">
        <v>400</v>
      </c>
      <c r="F29" s="45">
        <v>738</v>
      </c>
      <c r="G29" s="90">
        <f t="shared" si="2"/>
        <v>184.5</v>
      </c>
      <c r="H29" s="50"/>
      <c r="I29" s="51"/>
      <c r="J29" s="51"/>
    </row>
    <row r="30" spans="1:10" ht="38.25" x14ac:dyDescent="0.25">
      <c r="A30" s="267">
        <v>3227</v>
      </c>
      <c r="B30" s="268"/>
      <c r="C30" s="269"/>
      <c r="D30" s="43" t="s">
        <v>31</v>
      </c>
      <c r="E30" s="45">
        <v>600</v>
      </c>
      <c r="F30" s="45">
        <v>851.69</v>
      </c>
      <c r="G30" s="90">
        <f t="shared" si="2"/>
        <v>141.94833333333335</v>
      </c>
      <c r="H30" s="50"/>
      <c r="I30" s="51"/>
      <c r="J30" s="51"/>
    </row>
    <row r="31" spans="1:10" x14ac:dyDescent="0.25">
      <c r="A31" s="279">
        <v>323</v>
      </c>
      <c r="B31" s="280"/>
      <c r="C31" s="281"/>
      <c r="D31" s="33" t="s">
        <v>32</v>
      </c>
      <c r="E31" s="35">
        <f>SUM(E32:E38)</f>
        <v>27700</v>
      </c>
      <c r="F31" s="35">
        <f>SUM(F32:F38)</f>
        <v>23083.27</v>
      </c>
      <c r="G31" s="90">
        <f t="shared" si="2"/>
        <v>83.333104693140797</v>
      </c>
      <c r="I31" s="1"/>
      <c r="J31" s="1"/>
    </row>
    <row r="32" spans="1:10" ht="25.5" x14ac:dyDescent="0.25">
      <c r="A32" s="267">
        <v>3231</v>
      </c>
      <c r="B32" s="268"/>
      <c r="C32" s="269"/>
      <c r="D32" s="43" t="s">
        <v>33</v>
      </c>
      <c r="E32" s="45">
        <v>5000</v>
      </c>
      <c r="F32" s="45">
        <v>3194.16</v>
      </c>
      <c r="G32" s="90">
        <f t="shared" si="2"/>
        <v>63.883199999999995</v>
      </c>
      <c r="H32" s="50"/>
      <c r="I32" s="51"/>
      <c r="J32" s="51"/>
    </row>
    <row r="33" spans="1:10" ht="25.5" x14ac:dyDescent="0.25">
      <c r="A33" s="298">
        <v>3233</v>
      </c>
      <c r="B33" s="298"/>
      <c r="C33" s="298"/>
      <c r="D33" s="150" t="s">
        <v>34</v>
      </c>
      <c r="E33" s="45">
        <v>100</v>
      </c>
      <c r="F33" s="45">
        <v>3300</v>
      </c>
      <c r="G33" s="90">
        <f t="shared" si="2"/>
        <v>3300</v>
      </c>
      <c r="H33" s="50"/>
      <c r="I33" s="51"/>
      <c r="J33" s="51"/>
    </row>
    <row r="34" spans="1:10" x14ac:dyDescent="0.25">
      <c r="A34" s="267">
        <v>3234</v>
      </c>
      <c r="B34" s="268"/>
      <c r="C34" s="269"/>
      <c r="D34" s="43" t="s">
        <v>35</v>
      </c>
      <c r="E34" s="45">
        <v>8500</v>
      </c>
      <c r="F34" s="45">
        <v>5121.38</v>
      </c>
      <c r="G34" s="90">
        <f t="shared" si="2"/>
        <v>60.251529411764707</v>
      </c>
      <c r="H34" s="50"/>
      <c r="I34" s="51"/>
      <c r="J34" s="51"/>
    </row>
    <row r="35" spans="1:10" ht="25.5" x14ac:dyDescent="0.25">
      <c r="A35" s="267">
        <v>3235</v>
      </c>
      <c r="B35" s="268"/>
      <c r="C35" s="269"/>
      <c r="D35" s="43" t="s">
        <v>36</v>
      </c>
      <c r="E35" s="45">
        <v>3700</v>
      </c>
      <c r="F35" s="45">
        <v>3322.8</v>
      </c>
      <c r="G35" s="90">
        <f t="shared" si="2"/>
        <v>89.805405405405409</v>
      </c>
      <c r="H35" s="50"/>
      <c r="I35" s="51"/>
      <c r="J35" s="51"/>
    </row>
    <row r="36" spans="1:10" ht="25.5" x14ac:dyDescent="0.25">
      <c r="A36" s="267">
        <v>3236</v>
      </c>
      <c r="B36" s="268"/>
      <c r="C36" s="269"/>
      <c r="D36" s="43" t="s">
        <v>37</v>
      </c>
      <c r="E36" s="45">
        <v>3000</v>
      </c>
      <c r="F36" s="45">
        <v>3570</v>
      </c>
      <c r="G36" s="90">
        <f t="shared" si="2"/>
        <v>119</v>
      </c>
      <c r="H36" s="50"/>
      <c r="I36" s="51"/>
      <c r="J36" s="51"/>
    </row>
    <row r="37" spans="1:10" x14ac:dyDescent="0.25">
      <c r="A37" s="267">
        <v>3238</v>
      </c>
      <c r="B37" s="268"/>
      <c r="C37" s="269"/>
      <c r="D37" s="43" t="s">
        <v>38</v>
      </c>
      <c r="E37" s="45">
        <v>7000</v>
      </c>
      <c r="F37" s="45">
        <v>3519.93</v>
      </c>
      <c r="G37" s="90">
        <f t="shared" si="2"/>
        <v>50.28471428571428</v>
      </c>
      <c r="H37" s="50"/>
      <c r="I37" s="51"/>
      <c r="J37" s="51"/>
    </row>
    <row r="38" spans="1:10" x14ac:dyDescent="0.25">
      <c r="A38" s="267">
        <v>3239</v>
      </c>
      <c r="B38" s="268"/>
      <c r="C38" s="269"/>
      <c r="D38" s="43" t="s">
        <v>39</v>
      </c>
      <c r="E38" s="45">
        <v>400</v>
      </c>
      <c r="F38" s="45">
        <v>1055</v>
      </c>
      <c r="G38" s="90">
        <f t="shared" si="2"/>
        <v>263.75</v>
      </c>
      <c r="H38" s="50"/>
      <c r="I38" s="51"/>
      <c r="J38" s="51"/>
    </row>
    <row r="39" spans="1:10" ht="38.25" x14ac:dyDescent="0.25">
      <c r="A39" s="297">
        <v>329</v>
      </c>
      <c r="B39" s="297"/>
      <c r="C39" s="297"/>
      <c r="D39" s="33" t="s">
        <v>40</v>
      </c>
      <c r="E39" s="35">
        <f>SUM(E40:E43)</f>
        <v>3214</v>
      </c>
      <c r="F39" s="35">
        <f>SUM(F40:F43)</f>
        <v>5763.99</v>
      </c>
      <c r="G39" s="90">
        <f t="shared" si="2"/>
        <v>179.34007467330429</v>
      </c>
      <c r="I39" s="1"/>
      <c r="J39" s="1"/>
    </row>
    <row r="40" spans="1:10" x14ac:dyDescent="0.25">
      <c r="A40" s="267">
        <v>3292</v>
      </c>
      <c r="B40" s="268"/>
      <c r="C40" s="269"/>
      <c r="D40" s="43" t="s">
        <v>41</v>
      </c>
      <c r="E40" s="45">
        <v>1000</v>
      </c>
      <c r="F40" s="45">
        <v>2615.11</v>
      </c>
      <c r="G40" s="90">
        <f t="shared" si="2"/>
        <v>261.51100000000002</v>
      </c>
      <c r="H40" s="50"/>
      <c r="I40" s="51"/>
      <c r="J40" s="51"/>
    </row>
    <row r="41" spans="1:10" x14ac:dyDescent="0.25">
      <c r="A41" s="267">
        <v>3293</v>
      </c>
      <c r="B41" s="268"/>
      <c r="C41" s="269"/>
      <c r="D41" s="43" t="s">
        <v>42</v>
      </c>
      <c r="E41" s="45">
        <v>500</v>
      </c>
      <c r="F41" s="45">
        <v>2236.0700000000002</v>
      </c>
      <c r="G41" s="90">
        <f t="shared" si="2"/>
        <v>447.21400000000006</v>
      </c>
      <c r="H41" s="50"/>
      <c r="I41" s="51"/>
      <c r="J41" s="51"/>
    </row>
    <row r="42" spans="1:10" x14ac:dyDescent="0.25">
      <c r="A42" s="267">
        <v>3294</v>
      </c>
      <c r="B42" s="268"/>
      <c r="C42" s="269"/>
      <c r="D42" s="43" t="s">
        <v>43</v>
      </c>
      <c r="E42" s="45">
        <v>200</v>
      </c>
      <c r="F42" s="45">
        <v>145</v>
      </c>
      <c r="G42" s="90">
        <f t="shared" si="2"/>
        <v>72.5</v>
      </c>
      <c r="H42" s="50"/>
      <c r="I42" s="51"/>
      <c r="J42" s="51"/>
    </row>
    <row r="43" spans="1:10" ht="25.5" x14ac:dyDescent="0.25">
      <c r="A43" s="267">
        <v>3299</v>
      </c>
      <c r="B43" s="268"/>
      <c r="C43" s="269"/>
      <c r="D43" s="43" t="s">
        <v>40</v>
      </c>
      <c r="E43" s="45">
        <v>1514</v>
      </c>
      <c r="F43" s="45">
        <v>767.81</v>
      </c>
      <c r="G43" s="90">
        <f t="shared" si="2"/>
        <v>50.714002642007927</v>
      </c>
      <c r="H43" s="50"/>
      <c r="I43" s="51"/>
      <c r="J43" s="51"/>
    </row>
    <row r="44" spans="1:10" x14ac:dyDescent="0.25">
      <c r="A44" s="273">
        <v>34</v>
      </c>
      <c r="B44" s="274"/>
      <c r="C44" s="275"/>
      <c r="D44" s="40" t="s">
        <v>44</v>
      </c>
      <c r="E44" s="42">
        <v>2000</v>
      </c>
      <c r="F44" s="42">
        <f>F45</f>
        <v>987.08</v>
      </c>
      <c r="G44" s="94">
        <f t="shared" si="2"/>
        <v>49.354000000000006</v>
      </c>
      <c r="I44" s="1"/>
      <c r="J44" s="1"/>
    </row>
    <row r="45" spans="1:10" ht="25.5" x14ac:dyDescent="0.25">
      <c r="A45" s="279">
        <v>343</v>
      </c>
      <c r="B45" s="280"/>
      <c r="C45" s="281"/>
      <c r="D45" s="33" t="s">
        <v>45</v>
      </c>
      <c r="E45" s="35">
        <v>2000</v>
      </c>
      <c r="F45" s="35">
        <f>F46</f>
        <v>987.08</v>
      </c>
      <c r="G45" s="90">
        <f t="shared" si="2"/>
        <v>49.354000000000006</v>
      </c>
      <c r="I45" s="1"/>
      <c r="J45" s="1"/>
    </row>
    <row r="46" spans="1:10" ht="38.25" x14ac:dyDescent="0.25">
      <c r="A46" s="267">
        <v>3431</v>
      </c>
      <c r="B46" s="268"/>
      <c r="C46" s="269"/>
      <c r="D46" s="43" t="s">
        <v>46</v>
      </c>
      <c r="E46" s="45">
        <v>2000</v>
      </c>
      <c r="F46" s="45">
        <v>987.08</v>
      </c>
      <c r="G46" s="90">
        <f t="shared" si="2"/>
        <v>49.354000000000006</v>
      </c>
      <c r="H46" s="50"/>
      <c r="I46" s="51"/>
      <c r="J46" s="51"/>
    </row>
    <row r="47" spans="1:10" ht="63.75" x14ac:dyDescent="0.25">
      <c r="A47" s="279" t="s">
        <v>47</v>
      </c>
      <c r="B47" s="280"/>
      <c r="C47" s="281"/>
      <c r="D47" s="33" t="s">
        <v>48</v>
      </c>
      <c r="E47" s="45">
        <v>15445</v>
      </c>
      <c r="F47" s="45">
        <f>F48</f>
        <v>15422.599999999999</v>
      </c>
      <c r="G47" s="90">
        <f t="shared" si="2"/>
        <v>99.854969245710578</v>
      </c>
      <c r="I47" s="1"/>
      <c r="J47" s="1"/>
    </row>
    <row r="48" spans="1:10" ht="25.5" x14ac:dyDescent="0.25">
      <c r="A48" s="276" t="s">
        <v>21</v>
      </c>
      <c r="B48" s="277"/>
      <c r="C48" s="278"/>
      <c r="D48" s="37" t="s">
        <v>22</v>
      </c>
      <c r="E48" s="39">
        <v>15445</v>
      </c>
      <c r="F48" s="39">
        <f>F49</f>
        <v>15422.599999999999</v>
      </c>
      <c r="G48" s="93">
        <f t="shared" si="2"/>
        <v>99.854969245710578</v>
      </c>
      <c r="H48" s="47">
        <v>921</v>
      </c>
      <c r="I48" s="36">
        <f>E48</f>
        <v>15445</v>
      </c>
      <c r="J48" s="36">
        <f t="shared" ref="J48" si="5">F48</f>
        <v>15422.599999999999</v>
      </c>
    </row>
    <row r="49" spans="1:10" x14ac:dyDescent="0.25">
      <c r="A49" s="270">
        <v>3</v>
      </c>
      <c r="B49" s="271"/>
      <c r="C49" s="272"/>
      <c r="D49" s="43" t="s">
        <v>15</v>
      </c>
      <c r="E49" s="45">
        <v>15445</v>
      </c>
      <c r="F49" s="45">
        <f>F50</f>
        <v>15422.599999999999</v>
      </c>
      <c r="G49" s="90">
        <f t="shared" si="2"/>
        <v>99.854969245710578</v>
      </c>
      <c r="I49" s="1"/>
      <c r="J49" s="1"/>
    </row>
    <row r="50" spans="1:10" x14ac:dyDescent="0.25">
      <c r="A50" s="273">
        <v>32</v>
      </c>
      <c r="B50" s="274"/>
      <c r="C50" s="275"/>
      <c r="D50" s="40" t="s">
        <v>16</v>
      </c>
      <c r="E50" s="42">
        <v>15445</v>
      </c>
      <c r="F50" s="42">
        <f>F51+F53</f>
        <v>15422.599999999999</v>
      </c>
      <c r="G50" s="94">
        <f t="shared" si="2"/>
        <v>99.854969245710578</v>
      </c>
      <c r="I50" s="1"/>
      <c r="J50" s="1"/>
    </row>
    <row r="51" spans="1:10" ht="25.5" x14ac:dyDescent="0.25">
      <c r="A51" s="270">
        <v>322</v>
      </c>
      <c r="B51" s="271"/>
      <c r="C51" s="272"/>
      <c r="D51" s="43" t="s">
        <v>17</v>
      </c>
      <c r="E51" s="45">
        <v>8000</v>
      </c>
      <c r="F51" s="45">
        <f>F52</f>
        <v>7251.82</v>
      </c>
      <c r="G51" s="90">
        <f t="shared" si="2"/>
        <v>90.647749999999988</v>
      </c>
      <c r="I51" s="1"/>
      <c r="J51" s="1"/>
    </row>
    <row r="52" spans="1:10" ht="38.25" x14ac:dyDescent="0.25">
      <c r="A52" s="267">
        <v>3224</v>
      </c>
      <c r="B52" s="268"/>
      <c r="C52" s="269"/>
      <c r="D52" s="43" t="s">
        <v>49</v>
      </c>
      <c r="E52" s="45">
        <v>8000</v>
      </c>
      <c r="F52" s="45">
        <v>7251.82</v>
      </c>
      <c r="G52" s="90">
        <f t="shared" si="2"/>
        <v>90.647749999999988</v>
      </c>
      <c r="H52" s="52"/>
      <c r="I52" s="53"/>
      <c r="J52" s="53"/>
    </row>
    <row r="53" spans="1:10" x14ac:dyDescent="0.25">
      <c r="A53" s="270">
        <v>323</v>
      </c>
      <c r="B53" s="271"/>
      <c r="C53" s="272"/>
      <c r="D53" s="43" t="s">
        <v>50</v>
      </c>
      <c r="E53" s="45">
        <v>7445</v>
      </c>
      <c r="F53" s="45">
        <f>F54</f>
        <v>8170.78</v>
      </c>
      <c r="G53" s="90">
        <f t="shared" si="2"/>
        <v>109.74855607790464</v>
      </c>
      <c r="I53" s="1"/>
      <c r="J53" s="1"/>
    </row>
    <row r="54" spans="1:10" ht="38.25" x14ac:dyDescent="0.25">
      <c r="A54" s="267">
        <v>3232</v>
      </c>
      <c r="B54" s="268"/>
      <c r="C54" s="269"/>
      <c r="D54" s="43" t="s">
        <v>51</v>
      </c>
      <c r="E54" s="45">
        <v>7445</v>
      </c>
      <c r="F54" s="45">
        <v>8170.78</v>
      </c>
      <c r="G54" s="90">
        <f t="shared" si="2"/>
        <v>109.74855607790464</v>
      </c>
      <c r="H54" s="52"/>
      <c r="I54" s="53"/>
      <c r="J54" s="53"/>
    </row>
    <row r="55" spans="1:10" ht="51" x14ac:dyDescent="0.25">
      <c r="A55" s="282" t="s">
        <v>52</v>
      </c>
      <c r="B55" s="283"/>
      <c r="C55" s="284"/>
      <c r="D55" s="33" t="s">
        <v>53</v>
      </c>
      <c r="E55" s="44">
        <f t="shared" ref="E55" si="6">E56</f>
        <v>51197</v>
      </c>
      <c r="F55" s="44">
        <f>F56+F96</f>
        <v>33855.33</v>
      </c>
      <c r="G55" s="90">
        <f t="shared" si="2"/>
        <v>66.127566068324313</v>
      </c>
      <c r="H55" s="52"/>
      <c r="I55" s="53"/>
      <c r="J55" s="53"/>
    </row>
    <row r="56" spans="1:10" ht="25.5" x14ac:dyDescent="0.25">
      <c r="A56" s="279" t="s">
        <v>54</v>
      </c>
      <c r="B56" s="280"/>
      <c r="C56" s="281"/>
      <c r="D56" s="33" t="s">
        <v>55</v>
      </c>
      <c r="E56" s="54">
        <f>E57+E63+E69</f>
        <v>51197</v>
      </c>
      <c r="F56" s="54">
        <f>F69</f>
        <v>33455.33</v>
      </c>
      <c r="G56" s="90">
        <f t="shared" si="2"/>
        <v>65.34627028927477</v>
      </c>
      <c r="H56" s="52"/>
      <c r="I56" s="53"/>
      <c r="J56" s="53"/>
    </row>
    <row r="57" spans="1:10" ht="25.5" x14ac:dyDescent="0.25">
      <c r="A57" s="279" t="s">
        <v>56</v>
      </c>
      <c r="B57" s="280"/>
      <c r="C57" s="281"/>
      <c r="D57" s="33" t="s">
        <v>57</v>
      </c>
      <c r="E57" s="45">
        <v>666</v>
      </c>
      <c r="F57" s="45">
        <v>0</v>
      </c>
      <c r="G57" s="90">
        <f t="shared" si="2"/>
        <v>0</v>
      </c>
      <c r="H57" s="55">
        <v>970</v>
      </c>
      <c r="I57" s="56">
        <f t="shared" ref="I57:J57" si="7">E57</f>
        <v>666</v>
      </c>
      <c r="J57" s="56">
        <f t="shared" si="7"/>
        <v>0</v>
      </c>
    </row>
    <row r="58" spans="1:10" ht="25.5" x14ac:dyDescent="0.25">
      <c r="A58" s="276" t="s">
        <v>14</v>
      </c>
      <c r="B58" s="277"/>
      <c r="C58" s="278"/>
      <c r="D58" s="37" t="s">
        <v>58</v>
      </c>
      <c r="E58" s="39">
        <v>666</v>
      </c>
      <c r="F58" s="39">
        <v>0</v>
      </c>
      <c r="G58" s="93">
        <f t="shared" si="2"/>
        <v>0</v>
      </c>
      <c r="H58" s="57"/>
      <c r="I58" s="1"/>
      <c r="J58" s="1"/>
    </row>
    <row r="59" spans="1:10" ht="25.5" x14ac:dyDescent="0.25">
      <c r="A59" s="270">
        <v>3</v>
      </c>
      <c r="B59" s="271"/>
      <c r="C59" s="272"/>
      <c r="D59" s="43" t="s">
        <v>20</v>
      </c>
      <c r="E59" s="45">
        <v>666</v>
      </c>
      <c r="F59" s="45">
        <v>0</v>
      </c>
      <c r="G59" s="90">
        <f t="shared" si="2"/>
        <v>0</v>
      </c>
      <c r="I59" s="1"/>
      <c r="J59" s="1"/>
    </row>
    <row r="60" spans="1:10" x14ac:dyDescent="0.25">
      <c r="A60" s="273">
        <v>32</v>
      </c>
      <c r="B60" s="274"/>
      <c r="C60" s="275"/>
      <c r="D60" s="40" t="s">
        <v>16</v>
      </c>
      <c r="E60" s="42">
        <v>666</v>
      </c>
      <c r="F60" s="42">
        <v>0</v>
      </c>
      <c r="G60" s="94">
        <f t="shared" si="2"/>
        <v>0</v>
      </c>
      <c r="I60" s="1"/>
      <c r="J60" s="1"/>
    </row>
    <row r="61" spans="1:10" ht="25.5" x14ac:dyDescent="0.25">
      <c r="A61" s="270">
        <v>329</v>
      </c>
      <c r="B61" s="271"/>
      <c r="C61" s="272"/>
      <c r="D61" s="43" t="s">
        <v>40</v>
      </c>
      <c r="E61" s="45">
        <v>666</v>
      </c>
      <c r="F61" s="45">
        <v>0</v>
      </c>
      <c r="G61" s="90">
        <f t="shared" si="2"/>
        <v>0</v>
      </c>
      <c r="I61" s="1"/>
      <c r="J61" s="1"/>
    </row>
    <row r="62" spans="1:10" ht="25.5" x14ac:dyDescent="0.25">
      <c r="A62" s="267">
        <v>3299</v>
      </c>
      <c r="B62" s="268"/>
      <c r="C62" s="269"/>
      <c r="D62" s="43" t="s">
        <v>40</v>
      </c>
      <c r="E62" s="45">
        <v>666</v>
      </c>
      <c r="F62" s="45">
        <v>0</v>
      </c>
      <c r="G62" s="90">
        <f t="shared" si="2"/>
        <v>0</v>
      </c>
      <c r="I62" s="1"/>
      <c r="J62" s="1"/>
    </row>
    <row r="63" spans="1:10" x14ac:dyDescent="0.25">
      <c r="A63" s="279" t="s">
        <v>60</v>
      </c>
      <c r="B63" s="280"/>
      <c r="C63" s="281"/>
      <c r="D63" s="33" t="s">
        <v>61</v>
      </c>
      <c r="E63" s="45">
        <v>531</v>
      </c>
      <c r="F63" s="45">
        <v>0</v>
      </c>
      <c r="G63" s="90">
        <f t="shared" si="2"/>
        <v>0</v>
      </c>
      <c r="I63" s="1"/>
      <c r="J63" s="1"/>
    </row>
    <row r="64" spans="1:10" ht="25.5" x14ac:dyDescent="0.25">
      <c r="A64" s="276" t="s">
        <v>62</v>
      </c>
      <c r="B64" s="277"/>
      <c r="C64" s="278"/>
      <c r="D64" s="37" t="s">
        <v>58</v>
      </c>
      <c r="E64" s="39">
        <v>531</v>
      </c>
      <c r="F64" s="39">
        <v>0</v>
      </c>
      <c r="G64" s="93">
        <f t="shared" si="2"/>
        <v>0</v>
      </c>
      <c r="H64" s="59">
        <v>980</v>
      </c>
      <c r="I64" s="58">
        <f t="shared" ref="I64:J64" si="8">E64</f>
        <v>531</v>
      </c>
      <c r="J64" s="58">
        <f t="shared" si="8"/>
        <v>0</v>
      </c>
    </row>
    <row r="65" spans="1:10" x14ac:dyDescent="0.25">
      <c r="A65" s="270">
        <v>3</v>
      </c>
      <c r="B65" s="271"/>
      <c r="C65" s="272"/>
      <c r="D65" s="43" t="s">
        <v>15</v>
      </c>
      <c r="E65" s="45">
        <v>531</v>
      </c>
      <c r="F65" s="45">
        <v>0</v>
      </c>
      <c r="G65" s="90">
        <f t="shared" si="2"/>
        <v>0</v>
      </c>
      <c r="H65" s="60"/>
      <c r="I65" s="61"/>
      <c r="J65" s="61"/>
    </row>
    <row r="66" spans="1:10" x14ac:dyDescent="0.25">
      <c r="A66" s="273">
        <v>32</v>
      </c>
      <c r="B66" s="274"/>
      <c r="C66" s="275"/>
      <c r="D66" s="40" t="s">
        <v>16</v>
      </c>
      <c r="E66" s="42">
        <v>531</v>
      </c>
      <c r="F66" s="42">
        <v>0</v>
      </c>
      <c r="G66" s="94">
        <f t="shared" si="2"/>
        <v>0</v>
      </c>
      <c r="H66" s="60"/>
      <c r="I66" s="61"/>
      <c r="J66" s="61"/>
    </row>
    <row r="67" spans="1:10" x14ac:dyDescent="0.25">
      <c r="A67" s="270">
        <v>323</v>
      </c>
      <c r="B67" s="271"/>
      <c r="C67" s="272"/>
      <c r="D67" s="43" t="s">
        <v>32</v>
      </c>
      <c r="E67" s="45">
        <v>531</v>
      </c>
      <c r="F67" s="45">
        <v>0</v>
      </c>
      <c r="G67" s="90">
        <f t="shared" si="2"/>
        <v>0</v>
      </c>
      <c r="H67" s="60"/>
      <c r="I67" s="61"/>
      <c r="J67" s="61"/>
    </row>
    <row r="68" spans="1:10" ht="25.5" x14ac:dyDescent="0.25">
      <c r="A68" s="267">
        <v>3237</v>
      </c>
      <c r="B68" s="268"/>
      <c r="C68" s="269"/>
      <c r="D68" s="43" t="s">
        <v>59</v>
      </c>
      <c r="E68" s="45">
        <v>531</v>
      </c>
      <c r="F68" s="45">
        <v>0</v>
      </c>
      <c r="G68" s="90">
        <f t="shared" si="2"/>
        <v>0</v>
      </c>
      <c r="I68" s="1"/>
      <c r="J68" s="1"/>
    </row>
    <row r="69" spans="1:10" ht="25.5" x14ac:dyDescent="0.25">
      <c r="A69" s="279" t="s">
        <v>70</v>
      </c>
      <c r="B69" s="280"/>
      <c r="C69" s="281"/>
      <c r="D69" s="33" t="s">
        <v>71</v>
      </c>
      <c r="E69" s="34">
        <v>50000</v>
      </c>
      <c r="F69" s="34">
        <f>F70</f>
        <v>33455.33</v>
      </c>
      <c r="G69" s="90">
        <f t="shared" si="2"/>
        <v>66.910659999999993</v>
      </c>
      <c r="I69" s="1"/>
      <c r="J69" s="1"/>
    </row>
    <row r="70" spans="1:10" ht="25.5" x14ac:dyDescent="0.25">
      <c r="A70" s="276" t="s">
        <v>62</v>
      </c>
      <c r="B70" s="277"/>
      <c r="C70" s="278"/>
      <c r="D70" s="37" t="s">
        <v>58</v>
      </c>
      <c r="E70" s="38">
        <v>50000</v>
      </c>
      <c r="F70" s="38">
        <f>F71</f>
        <v>33455.33</v>
      </c>
      <c r="G70" s="93">
        <f t="shared" si="2"/>
        <v>66.910659999999993</v>
      </c>
      <c r="H70" s="63">
        <v>980</v>
      </c>
      <c r="I70" s="58">
        <f t="shared" ref="I70:J70" si="9">E70</f>
        <v>50000</v>
      </c>
      <c r="J70" s="58">
        <f t="shared" si="9"/>
        <v>33455.33</v>
      </c>
    </row>
    <row r="71" spans="1:10" x14ac:dyDescent="0.25">
      <c r="A71" s="270">
        <v>3</v>
      </c>
      <c r="B71" s="271"/>
      <c r="C71" s="272"/>
      <c r="D71" s="43" t="s">
        <v>15</v>
      </c>
      <c r="E71" s="45">
        <f>E72+E79</f>
        <v>50000</v>
      </c>
      <c r="F71" s="45">
        <f>F72+F79</f>
        <v>33455.33</v>
      </c>
      <c r="G71" s="90">
        <f t="shared" si="2"/>
        <v>66.910659999999993</v>
      </c>
      <c r="I71" s="1"/>
      <c r="J71" s="1"/>
    </row>
    <row r="72" spans="1:10" ht="25.5" x14ac:dyDescent="0.25">
      <c r="A72" s="273">
        <v>31</v>
      </c>
      <c r="B72" s="274"/>
      <c r="C72" s="275"/>
      <c r="D72" s="40" t="s">
        <v>63</v>
      </c>
      <c r="E72" s="42">
        <f>E73+E75+E77</f>
        <v>49000</v>
      </c>
      <c r="F72" s="42">
        <f>F73+F75+F77</f>
        <v>32141.010000000002</v>
      </c>
      <c r="G72" s="94">
        <f t="shared" si="2"/>
        <v>65.593897959183678</v>
      </c>
      <c r="I72" s="1"/>
      <c r="J72" s="1"/>
    </row>
    <row r="73" spans="1:10" x14ac:dyDescent="0.25">
      <c r="A73" s="270">
        <v>311</v>
      </c>
      <c r="B73" s="271"/>
      <c r="C73" s="272"/>
      <c r="D73" s="43" t="s">
        <v>64</v>
      </c>
      <c r="E73" s="45">
        <v>40000</v>
      </c>
      <c r="F73" s="45">
        <f>F74</f>
        <v>26215.43</v>
      </c>
      <c r="G73" s="90">
        <f t="shared" si="2"/>
        <v>65.538574999999994</v>
      </c>
      <c r="I73" s="1"/>
      <c r="J73" s="1"/>
    </row>
    <row r="74" spans="1:10" x14ac:dyDescent="0.25">
      <c r="A74" s="267">
        <v>3111</v>
      </c>
      <c r="B74" s="268"/>
      <c r="C74" s="269"/>
      <c r="D74" s="43" t="s">
        <v>65</v>
      </c>
      <c r="E74" s="45">
        <v>40000</v>
      </c>
      <c r="F74" s="45">
        <v>26215.43</v>
      </c>
      <c r="G74" s="90">
        <f t="shared" si="2"/>
        <v>65.538574999999994</v>
      </c>
      <c r="I74" s="1"/>
      <c r="J74" s="1"/>
    </row>
    <row r="75" spans="1:10" ht="25.5" x14ac:dyDescent="0.25">
      <c r="A75" s="270">
        <v>312</v>
      </c>
      <c r="B75" s="271"/>
      <c r="C75" s="272"/>
      <c r="D75" s="43" t="s">
        <v>66</v>
      </c>
      <c r="E75" s="45">
        <v>2000</v>
      </c>
      <c r="F75" s="45">
        <f>F76</f>
        <v>1600</v>
      </c>
      <c r="G75" s="90">
        <f t="shared" si="2"/>
        <v>80</v>
      </c>
      <c r="I75" s="1"/>
      <c r="J75" s="1"/>
    </row>
    <row r="76" spans="1:10" ht="25.5" x14ac:dyDescent="0.25">
      <c r="A76" s="267">
        <v>3121</v>
      </c>
      <c r="B76" s="268"/>
      <c r="C76" s="269"/>
      <c r="D76" s="43" t="s">
        <v>66</v>
      </c>
      <c r="E76" s="45">
        <v>2000</v>
      </c>
      <c r="F76" s="45">
        <v>1600</v>
      </c>
      <c r="G76" s="90">
        <f t="shared" si="2"/>
        <v>80</v>
      </c>
      <c r="I76" s="1"/>
      <c r="J76" s="1"/>
    </row>
    <row r="77" spans="1:10" x14ac:dyDescent="0.25">
      <c r="A77" s="270">
        <v>313</v>
      </c>
      <c r="B77" s="271"/>
      <c r="C77" s="272"/>
      <c r="D77" s="43" t="s">
        <v>67</v>
      </c>
      <c r="E77" s="45">
        <v>7000</v>
      </c>
      <c r="F77" s="45">
        <f>F78</f>
        <v>4325.58</v>
      </c>
      <c r="G77" s="90">
        <f t="shared" ref="G77:G146" si="10">F77/E77*100</f>
        <v>61.794000000000004</v>
      </c>
      <c r="I77" s="1"/>
      <c r="J77" s="1"/>
    </row>
    <row r="78" spans="1:10" ht="38.25" x14ac:dyDescent="0.25">
      <c r="A78" s="267">
        <v>3132</v>
      </c>
      <c r="B78" s="268"/>
      <c r="C78" s="269"/>
      <c r="D78" s="43" t="s">
        <v>68</v>
      </c>
      <c r="E78" s="45">
        <v>7000</v>
      </c>
      <c r="F78" s="45">
        <v>4325.58</v>
      </c>
      <c r="G78" s="90">
        <f t="shared" si="10"/>
        <v>61.794000000000004</v>
      </c>
      <c r="I78" s="1"/>
      <c r="J78" s="1"/>
    </row>
    <row r="79" spans="1:10" x14ac:dyDescent="0.25">
      <c r="A79" s="273">
        <v>32</v>
      </c>
      <c r="B79" s="274"/>
      <c r="C79" s="275"/>
      <c r="D79" s="40" t="s">
        <v>16</v>
      </c>
      <c r="E79" s="41">
        <f>E80</f>
        <v>1000</v>
      </c>
      <c r="F79" s="41">
        <f>F80</f>
        <v>1314.32</v>
      </c>
      <c r="G79" s="94">
        <f t="shared" si="10"/>
        <v>131.43199999999999</v>
      </c>
      <c r="I79" s="1"/>
      <c r="J79" s="1"/>
    </row>
    <row r="80" spans="1:10" ht="25.5" x14ac:dyDescent="0.25">
      <c r="A80" s="270">
        <v>321</v>
      </c>
      <c r="B80" s="271"/>
      <c r="C80" s="272"/>
      <c r="D80" s="43" t="s">
        <v>23</v>
      </c>
      <c r="E80" s="44">
        <f>E81+E82</f>
        <v>1000</v>
      </c>
      <c r="F80" s="44">
        <f>F81+F82</f>
        <v>1314.32</v>
      </c>
      <c r="G80" s="90">
        <f t="shared" si="10"/>
        <v>131.43199999999999</v>
      </c>
      <c r="I80" s="1"/>
      <c r="J80" s="1"/>
    </row>
    <row r="81" spans="1:10" x14ac:dyDescent="0.25">
      <c r="A81" s="267">
        <v>3211</v>
      </c>
      <c r="B81" s="268"/>
      <c r="C81" s="269"/>
      <c r="D81" s="43" t="s">
        <v>24</v>
      </c>
      <c r="E81" s="44">
        <v>100</v>
      </c>
      <c r="F81" s="44">
        <v>160</v>
      </c>
      <c r="G81" s="90">
        <f t="shared" si="10"/>
        <v>160</v>
      </c>
      <c r="I81" s="1"/>
      <c r="J81" s="1"/>
    </row>
    <row r="82" spans="1:10" ht="38.25" x14ac:dyDescent="0.25">
      <c r="A82" s="267">
        <v>3212</v>
      </c>
      <c r="B82" s="268"/>
      <c r="C82" s="269"/>
      <c r="D82" s="43" t="s">
        <v>25</v>
      </c>
      <c r="E82" s="44">
        <v>900</v>
      </c>
      <c r="F82" s="44">
        <v>1154.32</v>
      </c>
      <c r="G82" s="90">
        <f t="shared" si="10"/>
        <v>128.25777777777779</v>
      </c>
      <c r="I82" s="1"/>
      <c r="J82" s="1"/>
    </row>
    <row r="83" spans="1:10" ht="25.5" x14ac:dyDescent="0.25">
      <c r="A83" s="279" t="s">
        <v>72</v>
      </c>
      <c r="B83" s="280"/>
      <c r="C83" s="281"/>
      <c r="D83" s="33" t="s">
        <v>73</v>
      </c>
      <c r="E83" s="45">
        <v>0</v>
      </c>
      <c r="F83" s="45">
        <v>0</v>
      </c>
      <c r="G83" s="90" t="e">
        <f t="shared" si="10"/>
        <v>#DIV/0!</v>
      </c>
      <c r="I83" s="1"/>
      <c r="J83" s="1"/>
    </row>
    <row r="84" spans="1:10" x14ac:dyDescent="0.25">
      <c r="A84" s="282" t="s">
        <v>74</v>
      </c>
      <c r="B84" s="283"/>
      <c r="C84" s="284"/>
      <c r="D84" s="33" t="s">
        <v>75</v>
      </c>
      <c r="E84" s="35">
        <v>0</v>
      </c>
      <c r="F84" s="35">
        <v>0</v>
      </c>
      <c r="G84" s="90" t="e">
        <f t="shared" si="10"/>
        <v>#DIV/0!</v>
      </c>
      <c r="H84" s="64">
        <v>960</v>
      </c>
      <c r="I84" s="65">
        <f t="shared" ref="I84:J84" si="11">E84</f>
        <v>0</v>
      </c>
      <c r="J84" s="65">
        <f t="shared" si="11"/>
        <v>0</v>
      </c>
    </row>
    <row r="85" spans="1:10" ht="25.5" x14ac:dyDescent="0.25">
      <c r="A85" s="276" t="s">
        <v>62</v>
      </c>
      <c r="B85" s="277"/>
      <c r="C85" s="278"/>
      <c r="D85" s="37" t="s">
        <v>58</v>
      </c>
      <c r="E85" s="39">
        <v>0</v>
      </c>
      <c r="F85" s="39">
        <v>0</v>
      </c>
      <c r="G85" s="93" t="e">
        <f t="shared" si="10"/>
        <v>#DIV/0!</v>
      </c>
      <c r="I85" s="1"/>
      <c r="J85" s="1"/>
    </row>
    <row r="86" spans="1:10" ht="38.25" x14ac:dyDescent="0.25">
      <c r="A86" s="270">
        <v>4</v>
      </c>
      <c r="B86" s="271"/>
      <c r="C86" s="272"/>
      <c r="D86" s="43" t="s">
        <v>76</v>
      </c>
      <c r="E86" s="45">
        <v>0</v>
      </c>
      <c r="F86" s="45">
        <v>0</v>
      </c>
      <c r="G86" s="90" t="e">
        <f t="shared" si="10"/>
        <v>#DIV/0!</v>
      </c>
      <c r="I86" s="1"/>
      <c r="J86" s="1"/>
    </row>
    <row r="87" spans="1:10" ht="51" x14ac:dyDescent="0.25">
      <c r="A87" s="273">
        <v>42</v>
      </c>
      <c r="B87" s="274"/>
      <c r="C87" s="275"/>
      <c r="D87" s="40" t="s">
        <v>77</v>
      </c>
      <c r="E87" s="42">
        <v>0</v>
      </c>
      <c r="F87" s="42">
        <v>0</v>
      </c>
      <c r="G87" s="94" t="e">
        <f t="shared" si="10"/>
        <v>#DIV/0!</v>
      </c>
      <c r="I87" s="1"/>
      <c r="J87" s="1"/>
    </row>
    <row r="88" spans="1:10" x14ac:dyDescent="0.25">
      <c r="A88" s="270">
        <v>422</v>
      </c>
      <c r="B88" s="271"/>
      <c r="C88" s="272"/>
      <c r="D88" s="43" t="s">
        <v>78</v>
      </c>
      <c r="E88" s="45">
        <v>0</v>
      </c>
      <c r="F88" s="45">
        <v>0</v>
      </c>
      <c r="G88" s="90" t="e">
        <f t="shared" si="10"/>
        <v>#DIV/0!</v>
      </c>
      <c r="I88" s="1"/>
      <c r="J88" s="1"/>
    </row>
    <row r="89" spans="1:10" ht="25.5" x14ac:dyDescent="0.25">
      <c r="A89" s="267">
        <v>4221</v>
      </c>
      <c r="B89" s="268"/>
      <c r="C89" s="269"/>
      <c r="D89" s="43" t="s">
        <v>79</v>
      </c>
      <c r="E89" s="45">
        <v>0</v>
      </c>
      <c r="F89" s="45">
        <v>0</v>
      </c>
      <c r="G89" s="90" t="e">
        <f t="shared" si="10"/>
        <v>#DIV/0!</v>
      </c>
      <c r="I89" s="1"/>
      <c r="J89" s="1"/>
    </row>
    <row r="90" spans="1:10" ht="38.25" x14ac:dyDescent="0.25">
      <c r="A90" s="279" t="s">
        <v>80</v>
      </c>
      <c r="B90" s="280"/>
      <c r="C90" s="281"/>
      <c r="D90" s="33" t="s">
        <v>81</v>
      </c>
      <c r="E90" s="45">
        <v>0</v>
      </c>
      <c r="F90" s="45">
        <v>0</v>
      </c>
      <c r="G90" s="90" t="e">
        <f t="shared" si="10"/>
        <v>#DIV/0!</v>
      </c>
      <c r="H90" s="64">
        <v>960</v>
      </c>
      <c r="I90" s="65">
        <f t="shared" ref="I90:J90" si="12">E90</f>
        <v>0</v>
      </c>
      <c r="J90" s="65">
        <f t="shared" si="12"/>
        <v>0</v>
      </c>
    </row>
    <row r="91" spans="1:10" ht="25.5" x14ac:dyDescent="0.25">
      <c r="A91" s="276" t="s">
        <v>62</v>
      </c>
      <c r="B91" s="277"/>
      <c r="C91" s="278"/>
      <c r="D91" s="37" t="s">
        <v>58</v>
      </c>
      <c r="E91" s="39">
        <v>0</v>
      </c>
      <c r="F91" s="39">
        <v>0</v>
      </c>
      <c r="G91" s="93" t="e">
        <f t="shared" si="10"/>
        <v>#DIV/0!</v>
      </c>
      <c r="I91" s="1"/>
      <c r="J91" s="1"/>
    </row>
    <row r="92" spans="1:10" ht="38.25" x14ac:dyDescent="0.25">
      <c r="A92" s="270">
        <v>4</v>
      </c>
      <c r="B92" s="271"/>
      <c r="C92" s="272"/>
      <c r="D92" s="43" t="s">
        <v>76</v>
      </c>
      <c r="E92" s="45">
        <v>0</v>
      </c>
      <c r="F92" s="45">
        <v>0</v>
      </c>
      <c r="G92" s="90" t="e">
        <f t="shared" si="10"/>
        <v>#DIV/0!</v>
      </c>
      <c r="I92" s="1"/>
      <c r="J92" s="1"/>
    </row>
    <row r="93" spans="1:10" ht="51" x14ac:dyDescent="0.25">
      <c r="A93" s="273">
        <v>42</v>
      </c>
      <c r="B93" s="274"/>
      <c r="C93" s="275"/>
      <c r="D93" s="40" t="s">
        <v>77</v>
      </c>
      <c r="E93" s="42">
        <v>0</v>
      </c>
      <c r="F93" s="42">
        <v>0</v>
      </c>
      <c r="G93" s="94" t="e">
        <f t="shared" si="10"/>
        <v>#DIV/0!</v>
      </c>
      <c r="I93" s="1"/>
      <c r="J93" s="1"/>
    </row>
    <row r="94" spans="1:10" ht="38.25" x14ac:dyDescent="0.25">
      <c r="A94" s="270">
        <v>424</v>
      </c>
      <c r="B94" s="271"/>
      <c r="C94" s="272"/>
      <c r="D94" s="43" t="s">
        <v>82</v>
      </c>
      <c r="E94" s="45">
        <v>0</v>
      </c>
      <c r="F94" s="45">
        <v>0</v>
      </c>
      <c r="G94" s="90" t="e">
        <f t="shared" si="10"/>
        <v>#DIV/0!</v>
      </c>
      <c r="I94" s="1"/>
      <c r="J94" s="1"/>
    </row>
    <row r="95" spans="1:10" x14ac:dyDescent="0.25">
      <c r="A95" s="267">
        <v>4241</v>
      </c>
      <c r="B95" s="268"/>
      <c r="C95" s="269"/>
      <c r="D95" s="43" t="s">
        <v>83</v>
      </c>
      <c r="E95" s="45">
        <v>0</v>
      </c>
      <c r="F95" s="45">
        <v>0</v>
      </c>
      <c r="G95" s="90" t="e">
        <f t="shared" si="10"/>
        <v>#DIV/0!</v>
      </c>
      <c r="I95" s="1"/>
      <c r="J95" s="1"/>
    </row>
    <row r="96" spans="1:10" ht="51" customHeight="1" x14ac:dyDescent="0.25">
      <c r="A96" s="282" t="s">
        <v>149</v>
      </c>
      <c r="B96" s="283"/>
      <c r="C96" s="284"/>
      <c r="D96" s="33" t="s">
        <v>150</v>
      </c>
      <c r="E96" s="45">
        <v>0</v>
      </c>
      <c r="F96" s="45">
        <v>400</v>
      </c>
      <c r="G96" s="90" t="e">
        <f t="shared" si="10"/>
        <v>#DIV/0!</v>
      </c>
      <c r="I96" s="1"/>
      <c r="J96" s="1"/>
    </row>
    <row r="97" spans="1:10" ht="51" x14ac:dyDescent="0.25">
      <c r="A97" s="282" t="s">
        <v>147</v>
      </c>
      <c r="B97" s="283"/>
      <c r="C97" s="284"/>
      <c r="D97" s="33" t="s">
        <v>148</v>
      </c>
      <c r="E97" s="45">
        <v>0</v>
      </c>
      <c r="F97" s="45">
        <v>400</v>
      </c>
      <c r="G97" s="90" t="e">
        <f t="shared" si="10"/>
        <v>#DIV/0!</v>
      </c>
      <c r="H97" s="64">
        <v>960</v>
      </c>
      <c r="I97" s="65">
        <f>E97</f>
        <v>0</v>
      </c>
      <c r="J97" s="65">
        <f>F97</f>
        <v>400</v>
      </c>
    </row>
    <row r="98" spans="1:10" ht="33.75" customHeight="1" x14ac:dyDescent="0.25">
      <c r="A98" s="291" t="s">
        <v>14</v>
      </c>
      <c r="B98" s="292"/>
      <c r="C98" s="293"/>
      <c r="D98" s="37" t="s">
        <v>58</v>
      </c>
      <c r="E98" s="39">
        <v>0</v>
      </c>
      <c r="F98" s="39">
        <v>400</v>
      </c>
      <c r="G98" s="93" t="e">
        <f t="shared" si="10"/>
        <v>#DIV/0!</v>
      </c>
      <c r="I98" s="1"/>
      <c r="J98" s="1"/>
    </row>
    <row r="99" spans="1:10" ht="23.25" customHeight="1" x14ac:dyDescent="0.25">
      <c r="A99" s="270">
        <v>3</v>
      </c>
      <c r="B99" s="271"/>
      <c r="C99" s="272"/>
      <c r="D99" s="43" t="s">
        <v>15</v>
      </c>
      <c r="E99" s="45">
        <v>0</v>
      </c>
      <c r="F99" s="45">
        <v>400</v>
      </c>
      <c r="G99" s="90" t="e">
        <f t="shared" si="10"/>
        <v>#DIV/0!</v>
      </c>
      <c r="I99" s="1"/>
      <c r="J99" s="1"/>
    </row>
    <row r="100" spans="1:10" ht="27" customHeight="1" x14ac:dyDescent="0.25">
      <c r="A100" s="273">
        <v>32</v>
      </c>
      <c r="B100" s="274"/>
      <c r="C100" s="275"/>
      <c r="D100" s="40" t="s">
        <v>16</v>
      </c>
      <c r="E100" s="42">
        <v>0</v>
      </c>
      <c r="F100" s="42">
        <v>400</v>
      </c>
      <c r="G100" s="94" t="e">
        <f t="shared" si="10"/>
        <v>#DIV/0!</v>
      </c>
      <c r="I100" s="1"/>
      <c r="J100" s="1"/>
    </row>
    <row r="101" spans="1:10" x14ac:dyDescent="0.25">
      <c r="A101" s="270">
        <v>323</v>
      </c>
      <c r="B101" s="271"/>
      <c r="C101" s="272"/>
      <c r="D101" s="43" t="s">
        <v>32</v>
      </c>
      <c r="E101" s="45">
        <v>0</v>
      </c>
      <c r="F101" s="45">
        <v>400</v>
      </c>
      <c r="G101" s="90" t="e">
        <f t="shared" si="10"/>
        <v>#DIV/0!</v>
      </c>
      <c r="I101" s="1"/>
      <c r="J101" s="1"/>
    </row>
    <row r="102" spans="1:10" ht="38.25" x14ac:dyDescent="0.25">
      <c r="A102" s="267">
        <v>3232</v>
      </c>
      <c r="B102" s="268"/>
      <c r="C102" s="269"/>
      <c r="D102" s="43" t="s">
        <v>51</v>
      </c>
      <c r="E102" s="45">
        <v>0</v>
      </c>
      <c r="F102" s="45">
        <v>400</v>
      </c>
      <c r="G102" s="90" t="e">
        <f t="shared" si="10"/>
        <v>#DIV/0!</v>
      </c>
      <c r="I102" s="1"/>
      <c r="J102" s="1"/>
    </row>
    <row r="103" spans="1:10" ht="51" x14ac:dyDescent="0.25">
      <c r="A103" s="282" t="s">
        <v>84</v>
      </c>
      <c r="B103" s="283"/>
      <c r="C103" s="284"/>
      <c r="D103" s="33" t="s">
        <v>85</v>
      </c>
      <c r="E103" s="45">
        <f>E112+E161+E173+E202+E232+E245+E256+E286+E297+E227</f>
        <v>2357000</v>
      </c>
      <c r="F103" s="45">
        <f>F104</f>
        <v>1610028.95</v>
      </c>
      <c r="G103" s="90">
        <f t="shared" si="10"/>
        <v>68.308398387781082</v>
      </c>
      <c r="I103" s="1"/>
      <c r="J103" s="1"/>
    </row>
    <row r="104" spans="1:10" ht="51" x14ac:dyDescent="0.25">
      <c r="A104" s="282" t="s">
        <v>54</v>
      </c>
      <c r="B104" s="283"/>
      <c r="C104" s="284"/>
      <c r="D104" s="33" t="s">
        <v>86</v>
      </c>
      <c r="E104" s="44">
        <f>E103</f>
        <v>2357000</v>
      </c>
      <c r="F104" s="44">
        <f>F105+F111+F160+F172+F200+F226+F245+F256</f>
        <v>1610028.95</v>
      </c>
      <c r="G104" s="90">
        <f t="shared" si="10"/>
        <v>68.308398387781082</v>
      </c>
      <c r="I104" s="1"/>
      <c r="J104" s="1"/>
    </row>
    <row r="105" spans="1:10" ht="25.5" x14ac:dyDescent="0.25">
      <c r="A105" s="282" t="s">
        <v>19</v>
      </c>
      <c r="B105" s="283"/>
      <c r="C105" s="284"/>
      <c r="D105" s="33" t="s">
        <v>15</v>
      </c>
      <c r="E105" s="44">
        <v>0</v>
      </c>
      <c r="F105" s="44">
        <f>F106</f>
        <v>4985.26</v>
      </c>
      <c r="G105" s="90" t="e">
        <f>F105/E105*100</f>
        <v>#DIV/0!</v>
      </c>
      <c r="I105" s="1"/>
      <c r="J105" s="1"/>
    </row>
    <row r="106" spans="1:10" ht="38.25" x14ac:dyDescent="0.25">
      <c r="A106" s="291" t="s">
        <v>129</v>
      </c>
      <c r="B106" s="292"/>
      <c r="C106" s="293"/>
      <c r="D106" s="37" t="s">
        <v>153</v>
      </c>
      <c r="E106" s="78">
        <v>0</v>
      </c>
      <c r="F106" s="78">
        <f>F107</f>
        <v>4985.26</v>
      </c>
      <c r="G106" s="93" t="e">
        <f>F106/E106*100</f>
        <v>#DIV/0!</v>
      </c>
      <c r="H106" s="69">
        <v>921</v>
      </c>
      <c r="I106" s="36">
        <v>0</v>
      </c>
      <c r="J106" s="36">
        <f>F106</f>
        <v>4985.26</v>
      </c>
    </row>
    <row r="107" spans="1:10" ht="25.5" x14ac:dyDescent="0.25">
      <c r="A107" s="282">
        <v>3</v>
      </c>
      <c r="B107" s="283"/>
      <c r="C107" s="284"/>
      <c r="D107" s="33" t="s">
        <v>15</v>
      </c>
      <c r="E107" s="44">
        <v>0</v>
      </c>
      <c r="F107" s="44">
        <f>F108</f>
        <v>4985.26</v>
      </c>
      <c r="G107" s="90" t="e">
        <f>F107/E107*100</f>
        <v>#DIV/0!</v>
      </c>
      <c r="I107" s="1"/>
      <c r="J107" s="1"/>
    </row>
    <row r="108" spans="1:10" x14ac:dyDescent="0.25">
      <c r="A108" s="294">
        <v>32</v>
      </c>
      <c r="B108" s="295"/>
      <c r="C108" s="296"/>
      <c r="D108" s="40" t="s">
        <v>16</v>
      </c>
      <c r="E108" s="66">
        <v>0</v>
      </c>
      <c r="F108" s="66">
        <f>F109</f>
        <v>4985.26</v>
      </c>
      <c r="G108" s="94" t="e">
        <f>F108/E108*100</f>
        <v>#DIV/0!</v>
      </c>
      <c r="I108" s="1"/>
      <c r="J108" s="1"/>
    </row>
    <row r="109" spans="1:10" ht="25.5" x14ac:dyDescent="0.25">
      <c r="A109" s="282">
        <v>321</v>
      </c>
      <c r="B109" s="283"/>
      <c r="C109" s="284"/>
      <c r="D109" s="43" t="s">
        <v>90</v>
      </c>
      <c r="E109" s="44">
        <v>0</v>
      </c>
      <c r="F109" s="44">
        <f>F110</f>
        <v>4985.26</v>
      </c>
      <c r="G109" s="90" t="e">
        <f>F109/E109*100</f>
        <v>#DIV/0!</v>
      </c>
      <c r="I109" s="1"/>
      <c r="J109" s="1"/>
    </row>
    <row r="110" spans="1:10" x14ac:dyDescent="0.25">
      <c r="A110" s="282">
        <v>3211</v>
      </c>
      <c r="B110" s="283"/>
      <c r="C110" s="284"/>
      <c r="D110" s="43" t="s">
        <v>24</v>
      </c>
      <c r="E110" s="44">
        <v>0</v>
      </c>
      <c r="F110" s="44">
        <v>4985.26</v>
      </c>
      <c r="G110" s="90" t="e">
        <f t="shared" si="10"/>
        <v>#DIV/0!</v>
      </c>
      <c r="I110" s="1"/>
      <c r="J110" s="1"/>
    </row>
    <row r="111" spans="1:10" ht="25.5" x14ac:dyDescent="0.25">
      <c r="A111" s="282" t="s">
        <v>19</v>
      </c>
      <c r="B111" s="283"/>
      <c r="C111" s="284"/>
      <c r="D111" s="33" t="s">
        <v>15</v>
      </c>
      <c r="E111" s="45">
        <f>E112+E161+E173+E215</f>
        <v>83000</v>
      </c>
      <c r="F111" s="45">
        <f>F112</f>
        <v>14344.740000000002</v>
      </c>
      <c r="G111" s="90">
        <f t="shared" si="10"/>
        <v>17.282819277108434</v>
      </c>
      <c r="I111" s="1"/>
      <c r="J111" s="1"/>
    </row>
    <row r="112" spans="1:10" ht="25.5" x14ac:dyDescent="0.25">
      <c r="A112" s="291" t="s">
        <v>87</v>
      </c>
      <c r="B112" s="292"/>
      <c r="C112" s="293"/>
      <c r="D112" s="37" t="s">
        <v>88</v>
      </c>
      <c r="E112" s="39">
        <v>70000</v>
      </c>
      <c r="F112" s="39">
        <f>F113</f>
        <v>14344.740000000002</v>
      </c>
      <c r="G112" s="93">
        <f t="shared" si="10"/>
        <v>20.492485714285717</v>
      </c>
      <c r="H112" s="47">
        <v>921</v>
      </c>
      <c r="I112" s="36">
        <f t="shared" ref="I112:J112" si="13">E112</f>
        <v>70000</v>
      </c>
      <c r="J112" s="36">
        <f t="shared" si="13"/>
        <v>14344.740000000002</v>
      </c>
    </row>
    <row r="113" spans="1:10" ht="25.5" x14ac:dyDescent="0.25">
      <c r="A113" s="279">
        <v>3</v>
      </c>
      <c r="B113" s="280"/>
      <c r="C113" s="281"/>
      <c r="D113" s="33" t="s">
        <v>15</v>
      </c>
      <c r="E113" s="45">
        <f>E114+E122+E150+E154+E157</f>
        <v>70000</v>
      </c>
      <c r="F113" s="45">
        <f>F122+F150</f>
        <v>14344.740000000002</v>
      </c>
      <c r="G113" s="90">
        <f t="shared" si="10"/>
        <v>20.492485714285717</v>
      </c>
      <c r="H113" s="60"/>
      <c r="I113" s="61"/>
      <c r="J113" s="61"/>
    </row>
    <row r="114" spans="1:10" ht="25.5" x14ac:dyDescent="0.25">
      <c r="A114" s="273">
        <v>31</v>
      </c>
      <c r="B114" s="274"/>
      <c r="C114" s="275"/>
      <c r="D114" s="40" t="s">
        <v>63</v>
      </c>
      <c r="E114" s="42">
        <v>7980</v>
      </c>
      <c r="F114" s="42">
        <v>0</v>
      </c>
      <c r="G114" s="94">
        <f t="shared" si="10"/>
        <v>0</v>
      </c>
      <c r="H114" s="60"/>
      <c r="I114" s="61"/>
      <c r="J114" s="61"/>
    </row>
    <row r="115" spans="1:10" x14ac:dyDescent="0.25">
      <c r="A115" s="279">
        <v>311</v>
      </c>
      <c r="B115" s="280"/>
      <c r="C115" s="281"/>
      <c r="D115" s="33" t="s">
        <v>64</v>
      </c>
      <c r="E115" s="45">
        <v>1000</v>
      </c>
      <c r="F115" s="45">
        <v>0</v>
      </c>
      <c r="G115" s="90">
        <f t="shared" si="10"/>
        <v>0</v>
      </c>
      <c r="H115" s="60"/>
      <c r="I115" s="61"/>
      <c r="J115" s="61"/>
    </row>
    <row r="116" spans="1:10" x14ac:dyDescent="0.25">
      <c r="A116" s="267">
        <v>3111</v>
      </c>
      <c r="B116" s="268"/>
      <c r="C116" s="269"/>
      <c r="D116" s="43" t="s">
        <v>65</v>
      </c>
      <c r="E116" s="45">
        <v>1000</v>
      </c>
      <c r="F116" s="45">
        <v>0</v>
      </c>
      <c r="G116" s="90">
        <f t="shared" si="10"/>
        <v>0</v>
      </c>
      <c r="I116" s="1"/>
      <c r="J116" s="1"/>
    </row>
    <row r="117" spans="1:10" ht="25.5" x14ac:dyDescent="0.25">
      <c r="A117" s="270">
        <v>312</v>
      </c>
      <c r="B117" s="271"/>
      <c r="C117" s="272"/>
      <c r="D117" s="43" t="s">
        <v>66</v>
      </c>
      <c r="E117" s="45">
        <v>6000</v>
      </c>
      <c r="F117" s="45">
        <v>0</v>
      </c>
      <c r="G117" s="90">
        <f t="shared" si="10"/>
        <v>0</v>
      </c>
      <c r="I117" s="1"/>
      <c r="J117" s="1"/>
    </row>
    <row r="118" spans="1:10" ht="25.5" x14ac:dyDescent="0.25">
      <c r="A118" s="267">
        <v>3121</v>
      </c>
      <c r="B118" s="268"/>
      <c r="C118" s="269"/>
      <c r="D118" s="43" t="s">
        <v>66</v>
      </c>
      <c r="E118" s="45">
        <v>6000</v>
      </c>
      <c r="F118" s="45">
        <v>0</v>
      </c>
      <c r="G118" s="90">
        <f t="shared" si="10"/>
        <v>0</v>
      </c>
      <c r="H118" s="48"/>
      <c r="I118" s="49"/>
      <c r="J118" s="49"/>
    </row>
    <row r="119" spans="1:10" x14ac:dyDescent="0.25">
      <c r="A119" s="270">
        <v>313</v>
      </c>
      <c r="B119" s="271"/>
      <c r="C119" s="272"/>
      <c r="D119" s="43" t="s">
        <v>67</v>
      </c>
      <c r="E119" s="45">
        <v>980</v>
      </c>
      <c r="F119" s="45">
        <v>0</v>
      </c>
      <c r="G119" s="90">
        <f t="shared" si="10"/>
        <v>0</v>
      </c>
      <c r="I119" s="1"/>
      <c r="J119" s="1"/>
    </row>
    <row r="120" spans="1:10" ht="38.25" x14ac:dyDescent="0.25">
      <c r="A120" s="267">
        <v>3131</v>
      </c>
      <c r="B120" s="268"/>
      <c r="C120" s="269"/>
      <c r="D120" s="43" t="s">
        <v>89</v>
      </c>
      <c r="E120" s="45">
        <v>500</v>
      </c>
      <c r="F120" s="45">
        <v>0</v>
      </c>
      <c r="G120" s="90">
        <f t="shared" si="10"/>
        <v>0</v>
      </c>
      <c r="I120" s="1"/>
      <c r="J120" s="1"/>
    </row>
    <row r="121" spans="1:10" ht="38.25" x14ac:dyDescent="0.25">
      <c r="A121" s="267">
        <v>3132</v>
      </c>
      <c r="B121" s="268"/>
      <c r="C121" s="269"/>
      <c r="D121" s="43" t="s">
        <v>68</v>
      </c>
      <c r="E121" s="45">
        <v>480</v>
      </c>
      <c r="F121" s="45">
        <v>0</v>
      </c>
      <c r="G121" s="90">
        <f t="shared" si="10"/>
        <v>0</v>
      </c>
      <c r="I121" s="1"/>
      <c r="J121" s="1"/>
    </row>
    <row r="122" spans="1:10" x14ac:dyDescent="0.25">
      <c r="A122" s="273">
        <v>32</v>
      </c>
      <c r="B122" s="274"/>
      <c r="C122" s="275"/>
      <c r="D122" s="40" t="s">
        <v>16</v>
      </c>
      <c r="E122" s="42">
        <f>E123+E127+E134+E144+E146</f>
        <v>60000</v>
      </c>
      <c r="F122" s="42">
        <f>F123+F127+F134+F144+F146</f>
        <v>14344.29</v>
      </c>
      <c r="G122" s="94">
        <f t="shared" si="10"/>
        <v>23.907150000000001</v>
      </c>
      <c r="I122" s="1"/>
      <c r="J122" s="1"/>
    </row>
    <row r="123" spans="1:10" ht="25.5" x14ac:dyDescent="0.25">
      <c r="A123" s="270">
        <v>321</v>
      </c>
      <c r="B123" s="271"/>
      <c r="C123" s="272"/>
      <c r="D123" s="43" t="s">
        <v>90</v>
      </c>
      <c r="E123" s="45">
        <f>SUM(E124:E126)</f>
        <v>9000</v>
      </c>
      <c r="F123" s="45">
        <f>SUM(F124:F126)</f>
        <v>1120.48</v>
      </c>
      <c r="G123" s="90">
        <f t="shared" si="10"/>
        <v>12.449777777777777</v>
      </c>
      <c r="I123" s="1"/>
      <c r="J123" s="1"/>
    </row>
    <row r="124" spans="1:10" x14ac:dyDescent="0.25">
      <c r="A124" s="267">
        <v>3211</v>
      </c>
      <c r="B124" s="268"/>
      <c r="C124" s="269"/>
      <c r="D124" s="43" t="s">
        <v>24</v>
      </c>
      <c r="E124" s="45">
        <v>5000</v>
      </c>
      <c r="F124" s="45">
        <v>992.98</v>
      </c>
      <c r="G124" s="90">
        <f t="shared" si="10"/>
        <v>19.8596</v>
      </c>
      <c r="H124" s="48"/>
      <c r="I124" s="49"/>
      <c r="J124" s="49"/>
    </row>
    <row r="125" spans="1:10" ht="38.25" x14ac:dyDescent="0.25">
      <c r="A125" s="267">
        <v>3213</v>
      </c>
      <c r="B125" s="268"/>
      <c r="C125" s="269"/>
      <c r="D125" s="43" t="s">
        <v>26</v>
      </c>
      <c r="E125" s="45">
        <v>3000</v>
      </c>
      <c r="F125" s="45">
        <v>127.5</v>
      </c>
      <c r="G125" s="90">
        <f t="shared" si="10"/>
        <v>4.25</v>
      </c>
      <c r="H125" s="48"/>
      <c r="I125" s="49"/>
      <c r="J125" s="49"/>
    </row>
    <row r="126" spans="1:10" ht="38.25" x14ac:dyDescent="0.25">
      <c r="A126" s="267">
        <v>3214</v>
      </c>
      <c r="B126" s="268"/>
      <c r="C126" s="269"/>
      <c r="D126" s="43" t="s">
        <v>27</v>
      </c>
      <c r="E126" s="45">
        <v>1000</v>
      </c>
      <c r="F126" s="45">
        <v>0</v>
      </c>
      <c r="G126" s="90">
        <f t="shared" si="10"/>
        <v>0</v>
      </c>
      <c r="H126" s="48"/>
      <c r="I126" s="49"/>
      <c r="J126" s="49"/>
    </row>
    <row r="127" spans="1:10" ht="25.5" x14ac:dyDescent="0.25">
      <c r="A127" s="270">
        <v>322</v>
      </c>
      <c r="B127" s="271"/>
      <c r="C127" s="272"/>
      <c r="D127" s="43" t="s">
        <v>17</v>
      </c>
      <c r="E127" s="45">
        <f>SUM(E128:E133)</f>
        <v>20000</v>
      </c>
      <c r="F127" s="45">
        <f>SUM(F128:F133)</f>
        <v>4875.1399999999994</v>
      </c>
      <c r="G127" s="90">
        <f t="shared" si="10"/>
        <v>24.375699999999998</v>
      </c>
      <c r="I127" s="1"/>
      <c r="J127" s="1"/>
    </row>
    <row r="128" spans="1:10" ht="38.25" x14ac:dyDescent="0.25">
      <c r="A128" s="267">
        <v>3221</v>
      </c>
      <c r="B128" s="268"/>
      <c r="C128" s="269"/>
      <c r="D128" s="43" t="s">
        <v>28</v>
      </c>
      <c r="E128" s="45">
        <v>5000</v>
      </c>
      <c r="F128" s="45">
        <v>285.49</v>
      </c>
      <c r="G128" s="90">
        <f t="shared" si="10"/>
        <v>5.7098000000000004</v>
      </c>
      <c r="H128" s="50"/>
      <c r="I128" s="51"/>
      <c r="J128" s="51"/>
    </row>
    <row r="129" spans="1:10" x14ac:dyDescent="0.25">
      <c r="A129" s="267">
        <v>3222</v>
      </c>
      <c r="B129" s="268"/>
      <c r="C129" s="269"/>
      <c r="D129" s="43" t="s">
        <v>29</v>
      </c>
      <c r="E129" s="45">
        <v>500</v>
      </c>
      <c r="F129" s="45">
        <v>0</v>
      </c>
      <c r="G129" s="90">
        <f t="shared" si="10"/>
        <v>0</v>
      </c>
      <c r="H129" s="50"/>
      <c r="I129" s="51"/>
      <c r="J129" s="51"/>
    </row>
    <row r="130" spans="1:10" x14ac:dyDescent="0.25">
      <c r="A130" s="267">
        <v>3223</v>
      </c>
      <c r="B130" s="268"/>
      <c r="C130" s="269"/>
      <c r="D130" s="43" t="s">
        <v>18</v>
      </c>
      <c r="E130" s="45">
        <v>7000</v>
      </c>
      <c r="F130" s="45">
        <v>992.76</v>
      </c>
      <c r="G130" s="90">
        <f t="shared" si="10"/>
        <v>14.182285714285713</v>
      </c>
      <c r="H130" s="50"/>
      <c r="I130" s="51"/>
      <c r="J130" s="51"/>
    </row>
    <row r="131" spans="1:10" ht="38.25" x14ac:dyDescent="0.25">
      <c r="A131" s="267">
        <v>3224</v>
      </c>
      <c r="B131" s="268"/>
      <c r="C131" s="269"/>
      <c r="D131" s="43" t="s">
        <v>49</v>
      </c>
      <c r="E131" s="45">
        <v>5000</v>
      </c>
      <c r="F131" s="45">
        <v>3596.89</v>
      </c>
      <c r="G131" s="90">
        <f t="shared" si="10"/>
        <v>71.937799999999996</v>
      </c>
      <c r="H131" s="50"/>
      <c r="I131" s="51"/>
      <c r="J131" s="51"/>
    </row>
    <row r="132" spans="1:10" ht="25.5" x14ac:dyDescent="0.25">
      <c r="A132" s="267">
        <v>3225</v>
      </c>
      <c r="B132" s="268"/>
      <c r="C132" s="269"/>
      <c r="D132" s="43" t="s">
        <v>30</v>
      </c>
      <c r="E132" s="45">
        <v>2000</v>
      </c>
      <c r="F132" s="45">
        <v>0</v>
      </c>
      <c r="G132" s="90">
        <f t="shared" si="10"/>
        <v>0</v>
      </c>
      <c r="H132" s="50"/>
      <c r="I132" s="51"/>
      <c r="J132" s="51"/>
    </row>
    <row r="133" spans="1:10" ht="25.5" x14ac:dyDescent="0.25">
      <c r="A133" s="267">
        <v>3227</v>
      </c>
      <c r="B133" s="268"/>
      <c r="C133" s="269"/>
      <c r="D133" s="43" t="s">
        <v>91</v>
      </c>
      <c r="E133" s="45">
        <v>500</v>
      </c>
      <c r="F133" s="45">
        <v>0</v>
      </c>
      <c r="G133" s="90">
        <f t="shared" si="10"/>
        <v>0</v>
      </c>
      <c r="H133" s="50"/>
      <c r="I133" s="51"/>
      <c r="J133" s="51"/>
    </row>
    <row r="134" spans="1:10" x14ac:dyDescent="0.25">
      <c r="A134" s="270">
        <v>323</v>
      </c>
      <c r="B134" s="271"/>
      <c r="C134" s="272"/>
      <c r="D134" s="43" t="s">
        <v>32</v>
      </c>
      <c r="E134" s="45">
        <f>SUM(E135:E143)</f>
        <v>20000</v>
      </c>
      <c r="F134" s="45">
        <f>SUM(F135:F143)</f>
        <v>4216.97</v>
      </c>
      <c r="G134" s="90">
        <f t="shared" si="10"/>
        <v>21.084850000000003</v>
      </c>
      <c r="I134" s="1"/>
      <c r="J134" s="1"/>
    </row>
    <row r="135" spans="1:10" ht="25.5" x14ac:dyDescent="0.25">
      <c r="A135" s="267">
        <v>3231</v>
      </c>
      <c r="B135" s="268"/>
      <c r="C135" s="269"/>
      <c r="D135" s="43" t="s">
        <v>33</v>
      </c>
      <c r="E135" s="45">
        <v>4000</v>
      </c>
      <c r="F135" s="45">
        <v>163.76</v>
      </c>
      <c r="G135" s="90">
        <f t="shared" si="10"/>
        <v>4.0939999999999994</v>
      </c>
      <c r="H135" s="50"/>
      <c r="I135" s="51"/>
      <c r="J135" s="51"/>
    </row>
    <row r="136" spans="1:10" ht="38.25" x14ac:dyDescent="0.25">
      <c r="A136" s="267">
        <v>3232</v>
      </c>
      <c r="B136" s="268"/>
      <c r="C136" s="269"/>
      <c r="D136" s="43" t="s">
        <v>51</v>
      </c>
      <c r="E136" s="45">
        <v>3000</v>
      </c>
      <c r="F136" s="45">
        <v>2953.88</v>
      </c>
      <c r="G136" s="90">
        <f t="shared" si="10"/>
        <v>98.462666666666664</v>
      </c>
      <c r="H136" s="50"/>
      <c r="I136" s="51"/>
      <c r="J136" s="51"/>
    </row>
    <row r="137" spans="1:10" ht="25.5" x14ac:dyDescent="0.25">
      <c r="A137" s="267">
        <v>3233</v>
      </c>
      <c r="B137" s="268"/>
      <c r="C137" s="269"/>
      <c r="D137" s="43" t="s">
        <v>34</v>
      </c>
      <c r="E137" s="45">
        <v>2000</v>
      </c>
      <c r="F137" s="45">
        <v>195</v>
      </c>
      <c r="G137" s="90">
        <f t="shared" si="10"/>
        <v>9.75</v>
      </c>
      <c r="H137" s="50"/>
      <c r="I137" s="51"/>
      <c r="J137" s="51"/>
    </row>
    <row r="138" spans="1:10" x14ac:dyDescent="0.25">
      <c r="A138" s="267">
        <v>3234</v>
      </c>
      <c r="B138" s="268"/>
      <c r="C138" s="269"/>
      <c r="D138" s="43" t="s">
        <v>35</v>
      </c>
      <c r="E138" s="45">
        <v>1500</v>
      </c>
      <c r="F138" s="45">
        <v>653.69000000000005</v>
      </c>
      <c r="G138" s="90">
        <f t="shared" si="10"/>
        <v>43.579333333333338</v>
      </c>
      <c r="H138" s="50"/>
      <c r="I138" s="51"/>
      <c r="J138" s="51"/>
    </row>
    <row r="139" spans="1:10" ht="25.5" x14ac:dyDescent="0.25">
      <c r="A139" s="267">
        <v>3235</v>
      </c>
      <c r="B139" s="268"/>
      <c r="C139" s="269"/>
      <c r="D139" s="43" t="s">
        <v>36</v>
      </c>
      <c r="E139" s="45">
        <v>500</v>
      </c>
      <c r="F139" s="45">
        <v>0</v>
      </c>
      <c r="G139" s="90">
        <f t="shared" si="10"/>
        <v>0</v>
      </c>
      <c r="I139" s="1"/>
      <c r="J139" s="1"/>
    </row>
    <row r="140" spans="1:10" ht="25.5" x14ac:dyDescent="0.25">
      <c r="A140" s="267">
        <v>3236</v>
      </c>
      <c r="B140" s="268"/>
      <c r="C140" s="269"/>
      <c r="D140" s="43" t="s">
        <v>37</v>
      </c>
      <c r="E140" s="45">
        <v>500</v>
      </c>
      <c r="F140" s="45">
        <v>0</v>
      </c>
      <c r="G140" s="90">
        <f t="shared" si="10"/>
        <v>0</v>
      </c>
      <c r="H140" s="50"/>
      <c r="I140" s="51"/>
      <c r="J140" s="51"/>
    </row>
    <row r="141" spans="1:10" ht="25.5" x14ac:dyDescent="0.25">
      <c r="A141" s="267">
        <v>3237</v>
      </c>
      <c r="B141" s="268"/>
      <c r="C141" s="269"/>
      <c r="D141" s="43" t="s">
        <v>59</v>
      </c>
      <c r="E141" s="45">
        <v>4000</v>
      </c>
      <c r="F141" s="45">
        <v>0</v>
      </c>
      <c r="G141" s="90">
        <f t="shared" si="10"/>
        <v>0</v>
      </c>
      <c r="H141" s="50"/>
      <c r="I141" s="51"/>
      <c r="J141" s="51"/>
    </row>
    <row r="142" spans="1:10" x14ac:dyDescent="0.25">
      <c r="A142" s="267">
        <v>3238</v>
      </c>
      <c r="B142" s="268"/>
      <c r="C142" s="269"/>
      <c r="D142" s="43" t="s">
        <v>38</v>
      </c>
      <c r="E142" s="45">
        <v>500</v>
      </c>
      <c r="F142" s="45">
        <v>9.9600000000000009</v>
      </c>
      <c r="G142" s="90">
        <f t="shared" si="10"/>
        <v>1.992</v>
      </c>
      <c r="H142" s="50"/>
      <c r="I142" s="51"/>
      <c r="J142" s="51"/>
    </row>
    <row r="143" spans="1:10" x14ac:dyDescent="0.25">
      <c r="A143" s="267">
        <v>3239</v>
      </c>
      <c r="B143" s="268"/>
      <c r="C143" s="269"/>
      <c r="D143" s="43" t="s">
        <v>39</v>
      </c>
      <c r="E143" s="45">
        <v>4000</v>
      </c>
      <c r="F143" s="45">
        <v>240.68</v>
      </c>
      <c r="G143" s="90">
        <f t="shared" si="10"/>
        <v>6.0170000000000003</v>
      </c>
      <c r="H143" s="50"/>
      <c r="I143" s="51"/>
      <c r="J143" s="51"/>
    </row>
    <row r="144" spans="1:10" ht="38.25" x14ac:dyDescent="0.25">
      <c r="A144" s="270">
        <v>324</v>
      </c>
      <c r="B144" s="271"/>
      <c r="C144" s="272"/>
      <c r="D144" s="43" t="s">
        <v>92</v>
      </c>
      <c r="E144" s="45">
        <v>1000</v>
      </c>
      <c r="F144" s="45">
        <f>F145</f>
        <v>60</v>
      </c>
      <c r="G144" s="90">
        <f t="shared" si="10"/>
        <v>6</v>
      </c>
      <c r="I144" s="1"/>
      <c r="J144" s="1"/>
    </row>
    <row r="145" spans="1:10" ht="38.25" x14ac:dyDescent="0.25">
      <c r="A145" s="267">
        <v>3241</v>
      </c>
      <c r="B145" s="268"/>
      <c r="C145" s="269"/>
      <c r="D145" s="43" t="s">
        <v>92</v>
      </c>
      <c r="E145" s="45">
        <v>1000</v>
      </c>
      <c r="F145" s="45">
        <v>60</v>
      </c>
      <c r="G145" s="90">
        <f t="shared" si="10"/>
        <v>6</v>
      </c>
      <c r="I145" s="1"/>
      <c r="J145" s="1"/>
    </row>
    <row r="146" spans="1:10" ht="25.5" x14ac:dyDescent="0.25">
      <c r="A146" s="270">
        <v>329</v>
      </c>
      <c r="B146" s="271"/>
      <c r="C146" s="272"/>
      <c r="D146" s="43" t="s">
        <v>40</v>
      </c>
      <c r="E146" s="45">
        <v>10000</v>
      </c>
      <c r="F146" s="45">
        <f>F147+F148+F149</f>
        <v>4071.7</v>
      </c>
      <c r="G146" s="90">
        <f t="shared" si="10"/>
        <v>40.716999999999999</v>
      </c>
      <c r="I146" s="1"/>
      <c r="J146" s="1"/>
    </row>
    <row r="147" spans="1:10" x14ac:dyDescent="0.25">
      <c r="A147" s="267">
        <v>3293</v>
      </c>
      <c r="B147" s="268"/>
      <c r="C147" s="269"/>
      <c r="D147" s="43" t="s">
        <v>42</v>
      </c>
      <c r="E147" s="45">
        <v>6000</v>
      </c>
      <c r="F147" s="45">
        <v>2333.7600000000002</v>
      </c>
      <c r="G147" s="90">
        <f t="shared" ref="G147:G197" si="14">F147/E147*100</f>
        <v>38.896000000000001</v>
      </c>
      <c r="H147" s="48"/>
      <c r="I147" s="49"/>
      <c r="J147" s="49"/>
    </row>
    <row r="148" spans="1:10" x14ac:dyDescent="0.25">
      <c r="A148" s="267">
        <v>3295</v>
      </c>
      <c r="B148" s="268"/>
      <c r="C148" s="269"/>
      <c r="D148" s="43" t="s">
        <v>123</v>
      </c>
      <c r="E148" s="45">
        <v>0</v>
      </c>
      <c r="F148" s="45">
        <v>63.72</v>
      </c>
      <c r="G148" s="90" t="e">
        <f t="shared" si="14"/>
        <v>#DIV/0!</v>
      </c>
      <c r="H148" s="48"/>
      <c r="I148" s="49"/>
      <c r="J148" s="49"/>
    </row>
    <row r="149" spans="1:10" ht="25.5" x14ac:dyDescent="0.25">
      <c r="A149" s="267">
        <v>3299</v>
      </c>
      <c r="B149" s="268"/>
      <c r="C149" s="269"/>
      <c r="D149" s="43" t="s">
        <v>40</v>
      </c>
      <c r="E149" s="45">
        <v>4000</v>
      </c>
      <c r="F149" s="45">
        <v>1674.22</v>
      </c>
      <c r="G149" s="90">
        <f t="shared" si="14"/>
        <v>41.855499999999999</v>
      </c>
      <c r="H149" s="48"/>
      <c r="I149" s="49"/>
      <c r="J149" s="49"/>
    </row>
    <row r="150" spans="1:10" x14ac:dyDescent="0.25">
      <c r="A150" s="273">
        <v>34</v>
      </c>
      <c r="B150" s="274"/>
      <c r="C150" s="275"/>
      <c r="D150" s="40" t="s">
        <v>44</v>
      </c>
      <c r="E150" s="67">
        <v>2000</v>
      </c>
      <c r="F150" s="67">
        <f>F151</f>
        <v>0.45</v>
      </c>
      <c r="G150" s="94">
        <f t="shared" si="14"/>
        <v>2.2499999999999999E-2</v>
      </c>
      <c r="I150" s="1"/>
      <c r="J150" s="1"/>
    </row>
    <row r="151" spans="1:10" ht="25.5" x14ac:dyDescent="0.25">
      <c r="A151" s="270">
        <v>343</v>
      </c>
      <c r="B151" s="271"/>
      <c r="C151" s="272"/>
      <c r="D151" s="43" t="s">
        <v>45</v>
      </c>
      <c r="E151" s="68">
        <v>2000</v>
      </c>
      <c r="F151" s="68">
        <f>F152</f>
        <v>0.45</v>
      </c>
      <c r="G151" s="90">
        <f t="shared" si="14"/>
        <v>2.2499999999999999E-2</v>
      </c>
      <c r="I151" s="1"/>
      <c r="J151" s="1"/>
    </row>
    <row r="152" spans="1:10" ht="38.25" x14ac:dyDescent="0.25">
      <c r="A152" s="267">
        <v>3431</v>
      </c>
      <c r="B152" s="268"/>
      <c r="C152" s="269"/>
      <c r="D152" s="43" t="s">
        <v>46</v>
      </c>
      <c r="E152" s="45">
        <v>1990</v>
      </c>
      <c r="F152" s="45">
        <v>0.45</v>
      </c>
      <c r="G152" s="90">
        <f t="shared" si="14"/>
        <v>2.2613065326633167E-2</v>
      </c>
      <c r="H152" s="48"/>
      <c r="I152" s="49"/>
      <c r="J152" s="49"/>
    </row>
    <row r="153" spans="1:10" x14ac:dyDescent="0.25">
      <c r="A153" s="267">
        <v>3433</v>
      </c>
      <c r="B153" s="268"/>
      <c r="C153" s="269"/>
      <c r="D153" s="43" t="s">
        <v>93</v>
      </c>
      <c r="E153" s="45">
        <v>10</v>
      </c>
      <c r="F153" s="45">
        <v>0</v>
      </c>
      <c r="G153" s="90">
        <f t="shared" si="14"/>
        <v>0</v>
      </c>
      <c r="I153" s="1"/>
      <c r="J153" s="1"/>
    </row>
    <row r="154" spans="1:10" ht="63.75" x14ac:dyDescent="0.25">
      <c r="A154" s="273">
        <v>37</v>
      </c>
      <c r="B154" s="274"/>
      <c r="C154" s="275"/>
      <c r="D154" s="40" t="s">
        <v>94</v>
      </c>
      <c r="E154" s="42">
        <v>10</v>
      </c>
      <c r="F154" s="42">
        <v>0</v>
      </c>
      <c r="G154" s="94">
        <f t="shared" si="14"/>
        <v>0</v>
      </c>
      <c r="I154" s="1"/>
      <c r="J154" s="1"/>
    </row>
    <row r="155" spans="1:10" ht="51" x14ac:dyDescent="0.25">
      <c r="A155" s="270">
        <v>372</v>
      </c>
      <c r="B155" s="271"/>
      <c r="C155" s="272"/>
      <c r="D155" s="43" t="s">
        <v>95</v>
      </c>
      <c r="E155" s="45">
        <v>10</v>
      </c>
      <c r="F155" s="45">
        <v>0</v>
      </c>
      <c r="G155" s="90">
        <f t="shared" si="14"/>
        <v>0</v>
      </c>
      <c r="I155" s="1"/>
      <c r="J155" s="1"/>
    </row>
    <row r="156" spans="1:10" ht="38.25" x14ac:dyDescent="0.25">
      <c r="A156" s="267">
        <v>3722</v>
      </c>
      <c r="B156" s="268"/>
      <c r="C156" s="269"/>
      <c r="D156" s="43" t="s">
        <v>96</v>
      </c>
      <c r="E156" s="45">
        <v>10</v>
      </c>
      <c r="F156" s="45">
        <v>0</v>
      </c>
      <c r="G156" s="90">
        <f t="shared" si="14"/>
        <v>0</v>
      </c>
      <c r="I156" s="1"/>
      <c r="J156" s="1"/>
    </row>
    <row r="157" spans="1:10" x14ac:dyDescent="0.25">
      <c r="A157" s="273">
        <v>38</v>
      </c>
      <c r="B157" s="274"/>
      <c r="C157" s="275"/>
      <c r="D157" s="40" t="s">
        <v>97</v>
      </c>
      <c r="E157" s="42">
        <v>10</v>
      </c>
      <c r="F157" s="42">
        <v>0</v>
      </c>
      <c r="G157" s="94">
        <f t="shared" si="14"/>
        <v>0</v>
      </c>
      <c r="I157" s="1"/>
      <c r="J157" s="1"/>
    </row>
    <row r="158" spans="1:10" x14ac:dyDescent="0.25">
      <c r="A158" s="270">
        <v>381</v>
      </c>
      <c r="B158" s="271"/>
      <c r="C158" s="272"/>
      <c r="D158" s="43" t="s">
        <v>98</v>
      </c>
      <c r="E158" s="45">
        <v>10</v>
      </c>
      <c r="F158" s="45">
        <v>0</v>
      </c>
      <c r="G158" s="90">
        <f t="shared" si="14"/>
        <v>0</v>
      </c>
      <c r="I158" s="1"/>
      <c r="J158" s="1"/>
    </row>
    <row r="159" spans="1:10" ht="25.5" x14ac:dyDescent="0.25">
      <c r="A159" s="267">
        <v>3812</v>
      </c>
      <c r="B159" s="268"/>
      <c r="C159" s="269"/>
      <c r="D159" s="43" t="s">
        <v>99</v>
      </c>
      <c r="E159" s="45">
        <v>10</v>
      </c>
      <c r="F159" s="45">
        <v>0</v>
      </c>
      <c r="G159" s="90">
        <f t="shared" si="14"/>
        <v>0</v>
      </c>
      <c r="I159" s="1"/>
      <c r="J159" s="1"/>
    </row>
    <row r="160" spans="1:10" ht="38.25" x14ac:dyDescent="0.25">
      <c r="A160" s="279" t="s">
        <v>100</v>
      </c>
      <c r="B160" s="280"/>
      <c r="C160" s="281"/>
      <c r="D160" s="33" t="s">
        <v>101</v>
      </c>
      <c r="E160" s="45">
        <v>3000</v>
      </c>
      <c r="F160" s="45">
        <f>F161</f>
        <v>2340.94</v>
      </c>
      <c r="G160" s="90">
        <f t="shared" si="14"/>
        <v>78.031333333333336</v>
      </c>
      <c r="I160" s="1"/>
      <c r="J160" s="1"/>
    </row>
    <row r="161" spans="1:10" ht="38.25" x14ac:dyDescent="0.25">
      <c r="A161" s="276" t="s">
        <v>102</v>
      </c>
      <c r="B161" s="277"/>
      <c r="C161" s="278"/>
      <c r="D161" s="37" t="s">
        <v>103</v>
      </c>
      <c r="E161" s="39">
        <v>3000</v>
      </c>
      <c r="F161" s="39">
        <f>F162</f>
        <v>2340.94</v>
      </c>
      <c r="G161" s="93">
        <f t="shared" si="14"/>
        <v>78.031333333333336</v>
      </c>
      <c r="H161" s="47">
        <v>921</v>
      </c>
      <c r="I161" s="36">
        <f>E161</f>
        <v>3000</v>
      </c>
      <c r="J161" s="36">
        <f>F161</f>
        <v>2340.94</v>
      </c>
    </row>
    <row r="162" spans="1:10" ht="25.5" x14ac:dyDescent="0.25">
      <c r="A162" s="279">
        <v>3</v>
      </c>
      <c r="B162" s="280"/>
      <c r="C162" s="281"/>
      <c r="D162" s="33" t="s">
        <v>15</v>
      </c>
      <c r="E162" s="45">
        <v>3000</v>
      </c>
      <c r="F162" s="45">
        <f>F163</f>
        <v>2340.94</v>
      </c>
      <c r="G162" s="90">
        <f t="shared" si="14"/>
        <v>78.031333333333336</v>
      </c>
      <c r="H162" s="60"/>
      <c r="I162" s="61"/>
      <c r="J162" s="61"/>
    </row>
    <row r="163" spans="1:10" x14ac:dyDescent="0.25">
      <c r="A163" s="273">
        <v>32</v>
      </c>
      <c r="B163" s="274"/>
      <c r="C163" s="275"/>
      <c r="D163" s="40" t="s">
        <v>16</v>
      </c>
      <c r="E163" s="42">
        <f>E164+E166+E168+E170</f>
        <v>3000</v>
      </c>
      <c r="F163" s="42">
        <f>F164+F168</f>
        <v>2340.94</v>
      </c>
      <c r="G163" s="94">
        <f t="shared" si="14"/>
        <v>78.031333333333336</v>
      </c>
      <c r="H163" s="60"/>
      <c r="I163" s="61"/>
      <c r="J163" s="61"/>
    </row>
    <row r="164" spans="1:10" ht="25.5" x14ac:dyDescent="0.25">
      <c r="A164" s="279">
        <v>321</v>
      </c>
      <c r="B164" s="280"/>
      <c r="C164" s="281"/>
      <c r="D164" s="33" t="s">
        <v>23</v>
      </c>
      <c r="E164" s="45">
        <v>1000</v>
      </c>
      <c r="F164" s="45">
        <f>F165</f>
        <v>122.94</v>
      </c>
      <c r="G164" s="90">
        <f t="shared" si="14"/>
        <v>12.293999999999999</v>
      </c>
      <c r="H164" s="60"/>
      <c r="I164" s="61"/>
      <c r="J164" s="61"/>
    </row>
    <row r="165" spans="1:10" x14ac:dyDescent="0.25">
      <c r="A165" s="267">
        <v>3211</v>
      </c>
      <c r="B165" s="268"/>
      <c r="C165" s="269"/>
      <c r="D165" s="43" t="s">
        <v>24</v>
      </c>
      <c r="E165" s="45">
        <v>1000</v>
      </c>
      <c r="F165" s="45">
        <v>122.94</v>
      </c>
      <c r="G165" s="90">
        <f t="shared" si="14"/>
        <v>12.293999999999999</v>
      </c>
      <c r="H165" s="48"/>
      <c r="I165" s="49"/>
      <c r="J165" s="49"/>
    </row>
    <row r="166" spans="1:10" ht="25.5" x14ac:dyDescent="0.25">
      <c r="A166" s="270">
        <v>322</v>
      </c>
      <c r="B166" s="271"/>
      <c r="C166" s="272"/>
      <c r="D166" s="43" t="s">
        <v>17</v>
      </c>
      <c r="E166" s="45">
        <v>1000</v>
      </c>
      <c r="F166" s="45">
        <v>0</v>
      </c>
      <c r="G166" s="90">
        <f t="shared" si="14"/>
        <v>0</v>
      </c>
      <c r="I166" s="1"/>
      <c r="J166" s="1"/>
    </row>
    <row r="167" spans="1:10" ht="38.25" x14ac:dyDescent="0.25">
      <c r="A167" s="267">
        <v>3221</v>
      </c>
      <c r="B167" s="268"/>
      <c r="C167" s="269"/>
      <c r="D167" s="43" t="s">
        <v>28</v>
      </c>
      <c r="E167" s="45">
        <v>1000</v>
      </c>
      <c r="F167" s="45">
        <v>0</v>
      </c>
      <c r="G167" s="90">
        <f t="shared" si="14"/>
        <v>0</v>
      </c>
      <c r="H167" s="48"/>
      <c r="I167" s="49"/>
      <c r="J167" s="49"/>
    </row>
    <row r="168" spans="1:10" x14ac:dyDescent="0.25">
      <c r="A168" s="270">
        <v>323</v>
      </c>
      <c r="B168" s="271"/>
      <c r="C168" s="272"/>
      <c r="D168" s="43" t="s">
        <v>32</v>
      </c>
      <c r="E168" s="45">
        <v>500</v>
      </c>
      <c r="F168" s="45">
        <f>F169</f>
        <v>2218</v>
      </c>
      <c r="G168" s="90">
        <f t="shared" si="14"/>
        <v>443.6</v>
      </c>
      <c r="I168" s="1"/>
      <c r="J168" s="1"/>
    </row>
    <row r="169" spans="1:10" ht="25.5" x14ac:dyDescent="0.25">
      <c r="A169" s="267">
        <v>3231</v>
      </c>
      <c r="B169" s="268"/>
      <c r="C169" s="269"/>
      <c r="D169" s="43" t="s">
        <v>33</v>
      </c>
      <c r="E169" s="45">
        <v>500</v>
      </c>
      <c r="F169" s="45">
        <v>2218</v>
      </c>
      <c r="G169" s="90">
        <f t="shared" si="14"/>
        <v>443.6</v>
      </c>
      <c r="H169" s="48"/>
      <c r="I169" s="49"/>
      <c r="J169" s="49"/>
    </row>
    <row r="170" spans="1:10" ht="25.5" x14ac:dyDescent="0.25">
      <c r="A170" s="270">
        <v>329</v>
      </c>
      <c r="B170" s="271"/>
      <c r="C170" s="272"/>
      <c r="D170" s="43" t="s">
        <v>40</v>
      </c>
      <c r="E170" s="45">
        <v>500</v>
      </c>
      <c r="F170" s="45">
        <v>0</v>
      </c>
      <c r="G170" s="90">
        <f t="shared" si="14"/>
        <v>0</v>
      </c>
      <c r="I170" s="1"/>
      <c r="J170" s="1"/>
    </row>
    <row r="171" spans="1:10" ht="25.5" x14ac:dyDescent="0.25">
      <c r="A171" s="267">
        <v>3299</v>
      </c>
      <c r="B171" s="268"/>
      <c r="C171" s="269"/>
      <c r="D171" s="43" t="s">
        <v>40</v>
      </c>
      <c r="E171" s="45">
        <v>500</v>
      </c>
      <c r="F171" s="45">
        <v>0</v>
      </c>
      <c r="G171" s="90">
        <f t="shared" si="14"/>
        <v>0</v>
      </c>
      <c r="H171" s="48"/>
      <c r="I171" s="49"/>
      <c r="J171" s="49"/>
    </row>
    <row r="172" spans="1:10" x14ac:dyDescent="0.25">
      <c r="A172" s="279" t="s">
        <v>106</v>
      </c>
      <c r="B172" s="280"/>
      <c r="C172" s="281"/>
      <c r="D172" s="33" t="s">
        <v>107</v>
      </c>
      <c r="E172" s="35">
        <v>10000</v>
      </c>
      <c r="F172" s="35">
        <f>F173</f>
        <v>8047.4</v>
      </c>
      <c r="G172" s="90">
        <f t="shared" si="14"/>
        <v>80.474000000000004</v>
      </c>
      <c r="I172" s="1"/>
      <c r="J172" s="1"/>
    </row>
    <row r="173" spans="1:10" x14ac:dyDescent="0.25">
      <c r="A173" s="276" t="s">
        <v>108</v>
      </c>
      <c r="B173" s="277"/>
      <c r="C173" s="278"/>
      <c r="D173" s="37" t="s">
        <v>109</v>
      </c>
      <c r="E173" s="39">
        <f>E174+E193</f>
        <v>10000</v>
      </c>
      <c r="F173" s="39">
        <f>F174+F193</f>
        <v>8047.4</v>
      </c>
      <c r="G173" s="93">
        <f t="shared" si="14"/>
        <v>80.474000000000004</v>
      </c>
      <c r="H173" s="47">
        <v>921</v>
      </c>
      <c r="I173" s="36">
        <f>E173</f>
        <v>10000</v>
      </c>
      <c r="J173" s="36">
        <f t="shared" ref="J173" si="15">F173</f>
        <v>8047.4</v>
      </c>
    </row>
    <row r="174" spans="1:10" ht="25.5" x14ac:dyDescent="0.25">
      <c r="A174" s="279">
        <v>3</v>
      </c>
      <c r="B174" s="280"/>
      <c r="C174" s="281"/>
      <c r="D174" s="33" t="s">
        <v>15</v>
      </c>
      <c r="E174" s="45">
        <f>E175+E190</f>
        <v>5000</v>
      </c>
      <c r="F174" s="45">
        <f>F175+F190</f>
        <v>8047.4</v>
      </c>
      <c r="G174" s="90">
        <f t="shared" si="14"/>
        <v>160.94800000000001</v>
      </c>
      <c r="H174" s="60"/>
      <c r="I174" s="61"/>
      <c r="J174" s="61"/>
    </row>
    <row r="175" spans="1:10" x14ac:dyDescent="0.25">
      <c r="A175" s="273">
        <v>32</v>
      </c>
      <c r="B175" s="274"/>
      <c r="C175" s="275"/>
      <c r="D175" s="40" t="s">
        <v>16</v>
      </c>
      <c r="E175" s="42">
        <f>E176+E179+E182+E185+E187</f>
        <v>4000</v>
      </c>
      <c r="F175" s="42">
        <f>F176+F179+F182+F185+F187</f>
        <v>8047.4</v>
      </c>
      <c r="G175" s="94">
        <f t="shared" si="14"/>
        <v>201.185</v>
      </c>
      <c r="H175" s="60"/>
      <c r="I175" s="61"/>
      <c r="J175" s="61"/>
    </row>
    <row r="176" spans="1:10" ht="25.5" x14ac:dyDescent="0.25">
      <c r="A176" s="270">
        <v>321</v>
      </c>
      <c r="B176" s="271"/>
      <c r="C176" s="272"/>
      <c r="D176" s="43" t="s">
        <v>23</v>
      </c>
      <c r="E176" s="45">
        <v>1000</v>
      </c>
      <c r="F176" s="45">
        <f>F177+F178</f>
        <v>4286.8999999999996</v>
      </c>
      <c r="G176" s="90">
        <f t="shared" si="14"/>
        <v>428.68999999999994</v>
      </c>
      <c r="H176" s="60"/>
      <c r="I176" s="61"/>
      <c r="J176" s="61"/>
    </row>
    <row r="177" spans="1:10" x14ac:dyDescent="0.25">
      <c r="A177" s="267">
        <v>3211</v>
      </c>
      <c r="B177" s="268"/>
      <c r="C177" s="269"/>
      <c r="D177" s="43" t="s">
        <v>24</v>
      </c>
      <c r="E177" s="45">
        <v>500</v>
      </c>
      <c r="F177" s="45">
        <v>4176.8999999999996</v>
      </c>
      <c r="G177" s="90">
        <f t="shared" si="14"/>
        <v>835.38</v>
      </c>
      <c r="I177" s="1"/>
      <c r="J177" s="1"/>
    </row>
    <row r="178" spans="1:10" ht="38.25" x14ac:dyDescent="0.25">
      <c r="A178" s="267">
        <v>3213</v>
      </c>
      <c r="B178" s="268"/>
      <c r="C178" s="269"/>
      <c r="D178" s="43" t="s">
        <v>26</v>
      </c>
      <c r="E178" s="45">
        <v>500</v>
      </c>
      <c r="F178" s="45">
        <v>110</v>
      </c>
      <c r="G178" s="90">
        <f t="shared" si="14"/>
        <v>22</v>
      </c>
      <c r="I178" s="1"/>
      <c r="J178" s="1"/>
    </row>
    <row r="179" spans="1:10" ht="25.5" x14ac:dyDescent="0.25">
      <c r="A179" s="270">
        <v>322</v>
      </c>
      <c r="B179" s="271"/>
      <c r="C179" s="272"/>
      <c r="D179" s="43" t="s">
        <v>17</v>
      </c>
      <c r="E179" s="45">
        <v>1000</v>
      </c>
      <c r="F179" s="45">
        <f>F180+F181</f>
        <v>337.4</v>
      </c>
      <c r="G179" s="90">
        <f t="shared" si="14"/>
        <v>33.739999999999995</v>
      </c>
      <c r="I179" s="1"/>
      <c r="J179" s="1"/>
    </row>
    <row r="180" spans="1:10" ht="38.25" x14ac:dyDescent="0.25">
      <c r="A180" s="267">
        <v>3221</v>
      </c>
      <c r="B180" s="268"/>
      <c r="C180" s="269"/>
      <c r="D180" s="43" t="s">
        <v>28</v>
      </c>
      <c r="E180" s="45">
        <v>500</v>
      </c>
      <c r="F180" s="45">
        <v>0</v>
      </c>
      <c r="G180" s="90">
        <f t="shared" si="14"/>
        <v>0</v>
      </c>
      <c r="I180" s="1"/>
      <c r="J180" s="1"/>
    </row>
    <row r="181" spans="1:10" ht="38.25" x14ac:dyDescent="0.25">
      <c r="A181" s="267">
        <v>3224</v>
      </c>
      <c r="B181" s="268"/>
      <c r="C181" s="269"/>
      <c r="D181" s="43" t="s">
        <v>49</v>
      </c>
      <c r="E181" s="45">
        <v>500</v>
      </c>
      <c r="F181" s="45">
        <v>337.4</v>
      </c>
      <c r="G181" s="90">
        <f t="shared" si="14"/>
        <v>67.47999999999999</v>
      </c>
      <c r="I181" s="1"/>
      <c r="J181" s="1"/>
    </row>
    <row r="182" spans="1:10" x14ac:dyDescent="0.25">
      <c r="A182" s="270">
        <v>323</v>
      </c>
      <c r="B182" s="271"/>
      <c r="C182" s="272"/>
      <c r="D182" s="43" t="s">
        <v>32</v>
      </c>
      <c r="E182" s="45">
        <v>500</v>
      </c>
      <c r="F182" s="45">
        <f>F183+F184</f>
        <v>1388.52</v>
      </c>
      <c r="G182" s="90">
        <f t="shared" si="14"/>
        <v>277.70400000000001</v>
      </c>
      <c r="I182" s="1"/>
      <c r="J182" s="1"/>
    </row>
    <row r="183" spans="1:10" ht="25.5" x14ac:dyDescent="0.25">
      <c r="A183" s="267">
        <v>3233</v>
      </c>
      <c r="B183" s="268"/>
      <c r="C183" s="269"/>
      <c r="D183" s="43" t="s">
        <v>34</v>
      </c>
      <c r="E183" s="45">
        <v>250</v>
      </c>
      <c r="F183" s="45">
        <v>0</v>
      </c>
      <c r="G183" s="90">
        <f t="shared" si="14"/>
        <v>0</v>
      </c>
      <c r="I183" s="1"/>
      <c r="J183" s="1"/>
    </row>
    <row r="184" spans="1:10" ht="25.5" x14ac:dyDescent="0.25">
      <c r="A184" s="267">
        <v>3237</v>
      </c>
      <c r="B184" s="268"/>
      <c r="C184" s="269"/>
      <c r="D184" s="43" t="s">
        <v>59</v>
      </c>
      <c r="E184" s="45">
        <v>250</v>
      </c>
      <c r="F184" s="45">
        <v>1388.52</v>
      </c>
      <c r="G184" s="90">
        <f t="shared" si="14"/>
        <v>555.40800000000002</v>
      </c>
      <c r="H184" s="48"/>
      <c r="I184" s="49"/>
      <c r="J184" s="49"/>
    </row>
    <row r="185" spans="1:10" ht="38.25" x14ac:dyDescent="0.25">
      <c r="A185" s="270">
        <v>324</v>
      </c>
      <c r="B185" s="271"/>
      <c r="C185" s="272"/>
      <c r="D185" s="43" t="s">
        <v>92</v>
      </c>
      <c r="E185" s="45">
        <v>500</v>
      </c>
      <c r="F185" s="45">
        <v>0</v>
      </c>
      <c r="G185" s="90">
        <f t="shared" si="14"/>
        <v>0</v>
      </c>
      <c r="H185" s="50"/>
      <c r="I185" s="51"/>
      <c r="J185" s="51"/>
    </row>
    <row r="186" spans="1:10" ht="38.25" x14ac:dyDescent="0.25">
      <c r="A186" s="267">
        <v>3241</v>
      </c>
      <c r="B186" s="268"/>
      <c r="C186" s="269"/>
      <c r="D186" s="43" t="s">
        <v>92</v>
      </c>
      <c r="E186" s="45">
        <v>500</v>
      </c>
      <c r="F186" s="45">
        <v>0</v>
      </c>
      <c r="G186" s="90">
        <f t="shared" si="14"/>
        <v>0</v>
      </c>
      <c r="H186" s="50"/>
      <c r="I186" s="51"/>
      <c r="J186" s="51"/>
    </row>
    <row r="187" spans="1:10" ht="25.5" x14ac:dyDescent="0.25">
      <c r="A187" s="270">
        <v>329</v>
      </c>
      <c r="B187" s="271"/>
      <c r="C187" s="272"/>
      <c r="D187" s="43" t="s">
        <v>110</v>
      </c>
      <c r="E187" s="45">
        <v>1000</v>
      </c>
      <c r="F187" s="45">
        <f>F188+F189</f>
        <v>2034.5800000000002</v>
      </c>
      <c r="G187" s="90">
        <f t="shared" si="14"/>
        <v>203.458</v>
      </c>
      <c r="I187" s="1"/>
      <c r="J187" s="1"/>
    </row>
    <row r="188" spans="1:10" x14ac:dyDescent="0.25">
      <c r="A188" s="267">
        <v>3293</v>
      </c>
      <c r="B188" s="268"/>
      <c r="C188" s="269"/>
      <c r="D188" s="43" t="s">
        <v>42</v>
      </c>
      <c r="E188" s="45">
        <v>950</v>
      </c>
      <c r="F188" s="45">
        <v>1730.42</v>
      </c>
      <c r="G188" s="90">
        <f t="shared" si="14"/>
        <v>182.14947368421053</v>
      </c>
      <c r="I188" s="1"/>
      <c r="J188" s="1"/>
    </row>
    <row r="189" spans="1:10" ht="25.5" x14ac:dyDescent="0.25">
      <c r="A189" s="267">
        <v>3299</v>
      </c>
      <c r="B189" s="268"/>
      <c r="C189" s="269"/>
      <c r="D189" s="43" t="s">
        <v>40</v>
      </c>
      <c r="E189" s="45">
        <v>50</v>
      </c>
      <c r="F189" s="45">
        <v>304.16000000000003</v>
      </c>
      <c r="G189" s="90">
        <f t="shared" si="14"/>
        <v>608.32000000000005</v>
      </c>
      <c r="H189" s="48"/>
      <c r="I189" s="49"/>
      <c r="J189" s="49"/>
    </row>
    <row r="190" spans="1:10" x14ac:dyDescent="0.25">
      <c r="A190" s="273">
        <v>38</v>
      </c>
      <c r="B190" s="274"/>
      <c r="C190" s="275"/>
      <c r="D190" s="40" t="s">
        <v>111</v>
      </c>
      <c r="E190" s="42">
        <v>1000</v>
      </c>
      <c r="F190" s="42">
        <v>0</v>
      </c>
      <c r="G190" s="94">
        <f t="shared" si="14"/>
        <v>0</v>
      </c>
      <c r="H190" s="50"/>
      <c r="I190" s="51"/>
      <c r="J190" s="51"/>
    </row>
    <row r="191" spans="1:10" x14ac:dyDescent="0.25">
      <c r="A191" s="270">
        <v>381</v>
      </c>
      <c r="B191" s="271"/>
      <c r="C191" s="272"/>
      <c r="D191" s="43" t="s">
        <v>112</v>
      </c>
      <c r="E191" s="45">
        <v>1000</v>
      </c>
      <c r="F191" s="45">
        <v>0</v>
      </c>
      <c r="G191" s="90">
        <f t="shared" si="14"/>
        <v>0</v>
      </c>
      <c r="H191" s="50"/>
      <c r="I191" s="51"/>
      <c r="J191" s="51"/>
    </row>
    <row r="192" spans="1:10" ht="25.5" x14ac:dyDescent="0.25">
      <c r="A192" s="267">
        <v>3811</v>
      </c>
      <c r="B192" s="268"/>
      <c r="C192" s="269"/>
      <c r="D192" s="43" t="s">
        <v>113</v>
      </c>
      <c r="E192" s="45">
        <v>1000</v>
      </c>
      <c r="F192" s="45">
        <v>0</v>
      </c>
      <c r="G192" s="90">
        <f t="shared" si="14"/>
        <v>0</v>
      </c>
      <c r="H192" s="50"/>
      <c r="I192" s="51"/>
      <c r="J192" s="51"/>
    </row>
    <row r="193" spans="1:10" ht="38.25" x14ac:dyDescent="0.25">
      <c r="A193" s="270">
        <v>4</v>
      </c>
      <c r="B193" s="271"/>
      <c r="C193" s="272"/>
      <c r="D193" s="43" t="s">
        <v>76</v>
      </c>
      <c r="E193" s="45">
        <f>E194+E197</f>
        <v>5000</v>
      </c>
      <c r="F193" s="45">
        <v>0</v>
      </c>
      <c r="G193" s="90">
        <f t="shared" si="14"/>
        <v>0</v>
      </c>
      <c r="H193" s="50"/>
      <c r="I193" s="51"/>
      <c r="J193" s="51"/>
    </row>
    <row r="194" spans="1:10" ht="51" x14ac:dyDescent="0.25">
      <c r="A194" s="273">
        <v>42</v>
      </c>
      <c r="B194" s="274"/>
      <c r="C194" s="275"/>
      <c r="D194" s="40" t="s">
        <v>77</v>
      </c>
      <c r="E194" s="42">
        <v>3000</v>
      </c>
      <c r="F194" s="42">
        <v>0</v>
      </c>
      <c r="G194" s="94">
        <f t="shared" si="14"/>
        <v>0</v>
      </c>
      <c r="H194" s="50"/>
      <c r="I194" s="51"/>
      <c r="J194" s="51"/>
    </row>
    <row r="195" spans="1:10" x14ac:dyDescent="0.25">
      <c r="A195" s="270">
        <v>422</v>
      </c>
      <c r="B195" s="271"/>
      <c r="C195" s="272"/>
      <c r="D195" s="43" t="s">
        <v>78</v>
      </c>
      <c r="E195" s="45">
        <v>3000</v>
      </c>
      <c r="F195" s="45">
        <v>0</v>
      </c>
      <c r="G195" s="90">
        <f t="shared" si="14"/>
        <v>0</v>
      </c>
      <c r="H195" s="50"/>
      <c r="I195" s="51"/>
      <c r="J195" s="51"/>
    </row>
    <row r="196" spans="1:10" ht="38.25" x14ac:dyDescent="0.25">
      <c r="A196" s="267">
        <v>4227</v>
      </c>
      <c r="B196" s="268"/>
      <c r="C196" s="269"/>
      <c r="D196" s="43" t="s">
        <v>114</v>
      </c>
      <c r="E196" s="45">
        <v>3000</v>
      </c>
      <c r="F196" s="45">
        <v>0</v>
      </c>
      <c r="G196" s="90">
        <f t="shared" si="14"/>
        <v>0</v>
      </c>
      <c r="H196" s="50"/>
      <c r="I196" s="51"/>
      <c r="J196" s="51"/>
    </row>
    <row r="197" spans="1:10" ht="51" x14ac:dyDescent="0.25">
      <c r="A197" s="273">
        <v>45</v>
      </c>
      <c r="B197" s="274"/>
      <c r="C197" s="275"/>
      <c r="D197" s="40" t="s">
        <v>115</v>
      </c>
      <c r="E197" s="42">
        <v>2000</v>
      </c>
      <c r="F197" s="42">
        <v>0</v>
      </c>
      <c r="G197" s="94">
        <f t="shared" si="14"/>
        <v>0</v>
      </c>
      <c r="H197" s="50"/>
      <c r="I197" s="51"/>
      <c r="J197" s="51"/>
    </row>
    <row r="198" spans="1:10" ht="38.25" x14ac:dyDescent="0.25">
      <c r="A198" s="270">
        <v>451</v>
      </c>
      <c r="B198" s="271"/>
      <c r="C198" s="272"/>
      <c r="D198" s="43" t="s">
        <v>116</v>
      </c>
      <c r="E198" s="45">
        <v>2000</v>
      </c>
      <c r="F198" s="45">
        <v>0</v>
      </c>
      <c r="G198" s="90">
        <f t="shared" ref="G198:G257" si="16">F198/E198*100</f>
        <v>0</v>
      </c>
      <c r="H198" s="50"/>
      <c r="I198" s="51"/>
      <c r="J198" s="51"/>
    </row>
    <row r="199" spans="1:10" ht="38.25" x14ac:dyDescent="0.25">
      <c r="A199" s="267">
        <v>4511</v>
      </c>
      <c r="B199" s="268"/>
      <c r="C199" s="269"/>
      <c r="D199" s="43" t="s">
        <v>116</v>
      </c>
      <c r="E199" s="45">
        <v>2000</v>
      </c>
      <c r="F199" s="45">
        <v>0</v>
      </c>
      <c r="G199" s="90">
        <f t="shared" si="16"/>
        <v>0</v>
      </c>
      <c r="H199" s="50"/>
      <c r="I199" s="51"/>
      <c r="J199" s="51"/>
    </row>
    <row r="200" spans="1:10" ht="51" x14ac:dyDescent="0.25">
      <c r="A200" s="282" t="s">
        <v>117</v>
      </c>
      <c r="B200" s="283"/>
      <c r="C200" s="284"/>
      <c r="D200" s="33" t="s">
        <v>118</v>
      </c>
      <c r="E200" s="44">
        <f t="shared" ref="E200:E201" si="17">E201</f>
        <v>1999071</v>
      </c>
      <c r="F200" s="44">
        <f>F201</f>
        <v>1483536.74</v>
      </c>
      <c r="G200" s="90">
        <f t="shared" si="16"/>
        <v>74.211308152636903</v>
      </c>
      <c r="H200" s="50"/>
      <c r="I200" s="51"/>
      <c r="J200" s="51"/>
    </row>
    <row r="201" spans="1:10" x14ac:dyDescent="0.25">
      <c r="A201" s="279" t="s">
        <v>104</v>
      </c>
      <c r="B201" s="280"/>
      <c r="C201" s="281"/>
      <c r="D201" s="33" t="s">
        <v>69</v>
      </c>
      <c r="E201" s="44">
        <f t="shared" si="17"/>
        <v>1999071</v>
      </c>
      <c r="F201" s="44">
        <f>F202</f>
        <v>1483536.74</v>
      </c>
      <c r="G201" s="90">
        <f t="shared" si="16"/>
        <v>74.211308152636903</v>
      </c>
      <c r="I201" s="1"/>
      <c r="J201" s="1"/>
    </row>
    <row r="202" spans="1:10" x14ac:dyDescent="0.25">
      <c r="A202" s="276" t="s">
        <v>105</v>
      </c>
      <c r="B202" s="277"/>
      <c r="C202" s="278"/>
      <c r="D202" s="37" t="s">
        <v>119</v>
      </c>
      <c r="E202" s="38">
        <f>E203</f>
        <v>1999071</v>
      </c>
      <c r="F202" s="38">
        <f>F203</f>
        <v>1483536.74</v>
      </c>
      <c r="G202" s="93">
        <f t="shared" si="16"/>
        <v>74.211308152636903</v>
      </c>
      <c r="H202" s="75"/>
      <c r="I202" s="71"/>
      <c r="J202" s="71"/>
    </row>
    <row r="203" spans="1:10" ht="25.5" x14ac:dyDescent="0.25">
      <c r="A203" s="279">
        <v>3</v>
      </c>
      <c r="B203" s="280"/>
      <c r="C203" s="281"/>
      <c r="D203" s="33" t="s">
        <v>15</v>
      </c>
      <c r="E203" s="44">
        <f>E204+E215</f>
        <v>1999071</v>
      </c>
      <c r="F203" s="44">
        <f>F204+F215</f>
        <v>1483536.74</v>
      </c>
      <c r="G203" s="90">
        <f t="shared" si="16"/>
        <v>74.211308152636903</v>
      </c>
      <c r="H203" s="76">
        <v>921</v>
      </c>
      <c r="I203" s="77">
        <f t="shared" ref="I203:J203" si="18">E203</f>
        <v>1999071</v>
      </c>
      <c r="J203" s="77">
        <f t="shared" si="18"/>
        <v>1483536.74</v>
      </c>
    </row>
    <row r="204" spans="1:10" ht="25.5" x14ac:dyDescent="0.25">
      <c r="A204" s="273">
        <v>31</v>
      </c>
      <c r="B204" s="274"/>
      <c r="C204" s="275"/>
      <c r="D204" s="40" t="s">
        <v>63</v>
      </c>
      <c r="E204" s="42">
        <f>E205+E209+E211</f>
        <v>1999071</v>
      </c>
      <c r="F204" s="42">
        <f>F205+F209+F211</f>
        <v>1462866.14</v>
      </c>
      <c r="G204" s="94">
        <f t="shared" si="16"/>
        <v>73.177297854853578</v>
      </c>
      <c r="H204" s="60"/>
      <c r="I204" s="61"/>
      <c r="J204" s="61"/>
    </row>
    <row r="205" spans="1:10" x14ac:dyDescent="0.25">
      <c r="A205" s="279">
        <v>311</v>
      </c>
      <c r="B205" s="280"/>
      <c r="C205" s="281"/>
      <c r="D205" s="33" t="s">
        <v>64</v>
      </c>
      <c r="E205" s="45">
        <v>1270000</v>
      </c>
      <c r="F205" s="45">
        <f>F206+F207+F208</f>
        <v>1221227.8499999999</v>
      </c>
      <c r="G205" s="90">
        <f t="shared" si="16"/>
        <v>96.159673228346449</v>
      </c>
      <c r="H205" s="60"/>
      <c r="I205" s="61"/>
      <c r="J205" s="61"/>
    </row>
    <row r="206" spans="1:10" x14ac:dyDescent="0.25">
      <c r="A206" s="267">
        <v>3111</v>
      </c>
      <c r="B206" s="268"/>
      <c r="C206" s="269"/>
      <c r="D206" s="43" t="s">
        <v>65</v>
      </c>
      <c r="E206" s="45">
        <v>1270000</v>
      </c>
      <c r="F206" s="45">
        <v>1111201.74</v>
      </c>
      <c r="G206" s="90">
        <f t="shared" si="16"/>
        <v>87.496200000000002</v>
      </c>
      <c r="H206" s="48"/>
      <c r="I206" s="49"/>
      <c r="J206" s="49"/>
    </row>
    <row r="207" spans="1:10" ht="25.5" x14ac:dyDescent="0.25">
      <c r="A207" s="267">
        <v>3113</v>
      </c>
      <c r="B207" s="268"/>
      <c r="C207" s="269"/>
      <c r="D207" s="43" t="s">
        <v>120</v>
      </c>
      <c r="E207" s="45">
        <v>0</v>
      </c>
      <c r="F207" s="45">
        <v>93377.15</v>
      </c>
      <c r="G207" s="90" t="e">
        <f t="shared" si="16"/>
        <v>#DIV/0!</v>
      </c>
      <c r="I207" s="1"/>
      <c r="J207" s="1"/>
    </row>
    <row r="208" spans="1:10" ht="25.5" x14ac:dyDescent="0.25">
      <c r="A208" s="267">
        <v>3114</v>
      </c>
      <c r="B208" s="268"/>
      <c r="C208" s="269"/>
      <c r="D208" s="43" t="s">
        <v>151</v>
      </c>
      <c r="E208" s="45">
        <v>0</v>
      </c>
      <c r="F208" s="45">
        <v>16648.96</v>
      </c>
      <c r="G208" s="90"/>
      <c r="I208" s="1"/>
      <c r="J208" s="1"/>
    </row>
    <row r="209" spans="1:10" ht="25.5" x14ac:dyDescent="0.25">
      <c r="A209" s="270">
        <v>312</v>
      </c>
      <c r="B209" s="271"/>
      <c r="C209" s="272"/>
      <c r="D209" s="43" t="s">
        <v>66</v>
      </c>
      <c r="E209" s="45">
        <v>80000</v>
      </c>
      <c r="F209" s="45">
        <f>F210</f>
        <v>46896.99</v>
      </c>
      <c r="G209" s="90">
        <f t="shared" si="16"/>
        <v>58.621237499999999</v>
      </c>
      <c r="I209" s="1"/>
      <c r="J209" s="1"/>
    </row>
    <row r="210" spans="1:10" ht="25.5" x14ac:dyDescent="0.25">
      <c r="A210" s="267">
        <v>3121</v>
      </c>
      <c r="B210" s="268"/>
      <c r="C210" s="269"/>
      <c r="D210" s="43" t="s">
        <v>66</v>
      </c>
      <c r="E210" s="45">
        <v>80000</v>
      </c>
      <c r="F210" s="45">
        <v>46896.99</v>
      </c>
      <c r="G210" s="90">
        <f t="shared" si="16"/>
        <v>58.621237499999999</v>
      </c>
      <c r="H210" s="48"/>
      <c r="I210" s="49"/>
      <c r="J210" s="49"/>
    </row>
    <row r="211" spans="1:10" x14ac:dyDescent="0.25">
      <c r="A211" s="270">
        <v>313</v>
      </c>
      <c r="B211" s="271"/>
      <c r="C211" s="272"/>
      <c r="D211" s="43" t="s">
        <v>67</v>
      </c>
      <c r="E211" s="45">
        <f>SUM(E212:E214)</f>
        <v>649071</v>
      </c>
      <c r="F211" s="45">
        <f>SUM(F212:F214)</f>
        <v>194741.3</v>
      </c>
      <c r="G211" s="90">
        <f t="shared" si="16"/>
        <v>30.003081327004288</v>
      </c>
      <c r="I211" s="1"/>
      <c r="J211" s="1"/>
    </row>
    <row r="212" spans="1:10" ht="38.25" x14ac:dyDescent="0.25">
      <c r="A212" s="267">
        <v>3131</v>
      </c>
      <c r="B212" s="268"/>
      <c r="C212" s="269"/>
      <c r="D212" s="43" t="s">
        <v>121</v>
      </c>
      <c r="E212" s="45">
        <v>350000</v>
      </c>
      <c r="F212" s="45">
        <v>0</v>
      </c>
      <c r="G212" s="90">
        <f t="shared" si="16"/>
        <v>0</v>
      </c>
      <c r="I212" s="1"/>
      <c r="J212" s="1"/>
    </row>
    <row r="213" spans="1:10" ht="38.25" x14ac:dyDescent="0.25">
      <c r="A213" s="267">
        <v>3132</v>
      </c>
      <c r="B213" s="268"/>
      <c r="C213" s="269"/>
      <c r="D213" s="43" t="s">
        <v>68</v>
      </c>
      <c r="E213" s="45">
        <v>299071</v>
      </c>
      <c r="F213" s="45">
        <v>194741.3</v>
      </c>
      <c r="G213" s="90">
        <f t="shared" si="16"/>
        <v>65.115407378181104</v>
      </c>
      <c r="H213" s="48"/>
      <c r="I213" s="49"/>
      <c r="J213" s="49"/>
    </row>
    <row r="214" spans="1:10" ht="51" x14ac:dyDescent="0.25">
      <c r="A214" s="267">
        <v>3133</v>
      </c>
      <c r="B214" s="268"/>
      <c r="C214" s="269"/>
      <c r="D214" s="43" t="s">
        <v>122</v>
      </c>
      <c r="E214" s="45">
        <v>0</v>
      </c>
      <c r="F214" s="45">
        <v>0</v>
      </c>
      <c r="G214" s="90" t="e">
        <f t="shared" si="16"/>
        <v>#DIV/0!</v>
      </c>
      <c r="H214" s="50"/>
      <c r="I214" s="51"/>
      <c r="J214" s="51"/>
    </row>
    <row r="215" spans="1:10" x14ac:dyDescent="0.25">
      <c r="A215" s="273">
        <v>32</v>
      </c>
      <c r="B215" s="274"/>
      <c r="C215" s="275"/>
      <c r="D215" s="40" t="s">
        <v>16</v>
      </c>
      <c r="E215" s="42">
        <v>0</v>
      </c>
      <c r="F215" s="42">
        <f>F216+F218+F220+F222+F224</f>
        <v>20670.599999999999</v>
      </c>
      <c r="G215" s="94" t="e">
        <f t="shared" si="16"/>
        <v>#DIV/0!</v>
      </c>
      <c r="I215" s="1"/>
      <c r="J215" s="1"/>
    </row>
    <row r="216" spans="1:10" ht="25.5" x14ac:dyDescent="0.25">
      <c r="A216" s="270">
        <v>321</v>
      </c>
      <c r="B216" s="271"/>
      <c r="C216" s="272"/>
      <c r="D216" s="43" t="s">
        <v>90</v>
      </c>
      <c r="E216" s="45">
        <v>0</v>
      </c>
      <c r="F216" s="45">
        <f>F217</f>
        <v>51.04</v>
      </c>
      <c r="G216" s="90" t="e">
        <f t="shared" si="16"/>
        <v>#DIV/0!</v>
      </c>
      <c r="I216" s="1"/>
      <c r="J216" s="1"/>
    </row>
    <row r="217" spans="1:10" x14ac:dyDescent="0.25">
      <c r="A217" s="267">
        <v>3211</v>
      </c>
      <c r="B217" s="268"/>
      <c r="C217" s="269"/>
      <c r="D217" s="43" t="s">
        <v>24</v>
      </c>
      <c r="E217" s="45">
        <v>0</v>
      </c>
      <c r="F217" s="45">
        <v>51.04</v>
      </c>
      <c r="G217" s="90" t="e">
        <f t="shared" si="16"/>
        <v>#DIV/0!</v>
      </c>
      <c r="I217" s="1"/>
      <c r="J217" s="1"/>
    </row>
    <row r="218" spans="1:10" ht="25.5" x14ac:dyDescent="0.25">
      <c r="A218" s="270">
        <v>322</v>
      </c>
      <c r="B218" s="271"/>
      <c r="C218" s="272"/>
      <c r="D218" s="43" t="s">
        <v>17</v>
      </c>
      <c r="E218" s="45">
        <v>0</v>
      </c>
      <c r="F218" s="45">
        <f>F219</f>
        <v>153.33000000000001</v>
      </c>
      <c r="G218" s="90" t="e">
        <f t="shared" si="16"/>
        <v>#DIV/0!</v>
      </c>
      <c r="I218" s="1"/>
      <c r="J218" s="1"/>
    </row>
    <row r="219" spans="1:10" ht="38.25" x14ac:dyDescent="0.25">
      <c r="A219" s="267">
        <v>3224</v>
      </c>
      <c r="B219" s="268"/>
      <c r="C219" s="269"/>
      <c r="D219" s="43" t="s">
        <v>49</v>
      </c>
      <c r="E219" s="45">
        <v>0</v>
      </c>
      <c r="F219" s="45">
        <v>153.33000000000001</v>
      </c>
      <c r="G219" s="90" t="e">
        <f t="shared" si="16"/>
        <v>#DIV/0!</v>
      </c>
      <c r="I219" s="1"/>
      <c r="J219" s="1"/>
    </row>
    <row r="220" spans="1:10" x14ac:dyDescent="0.25">
      <c r="A220" s="270">
        <v>323</v>
      </c>
      <c r="B220" s="271"/>
      <c r="C220" s="272"/>
      <c r="D220" s="43" t="s">
        <v>32</v>
      </c>
      <c r="E220" s="45">
        <v>0</v>
      </c>
      <c r="F220" s="45">
        <f>F221</f>
        <v>18552</v>
      </c>
      <c r="G220" s="90" t="e">
        <f t="shared" si="16"/>
        <v>#DIV/0!</v>
      </c>
      <c r="I220" s="1"/>
      <c r="J220" s="1"/>
    </row>
    <row r="221" spans="1:10" x14ac:dyDescent="0.25">
      <c r="A221" s="267">
        <v>3234</v>
      </c>
      <c r="B221" s="268"/>
      <c r="C221" s="269"/>
      <c r="D221" s="43" t="s">
        <v>35</v>
      </c>
      <c r="E221" s="45">
        <v>0</v>
      </c>
      <c r="F221" s="45">
        <v>18552</v>
      </c>
      <c r="G221" s="90" t="e">
        <f t="shared" si="16"/>
        <v>#DIV/0!</v>
      </c>
      <c r="I221" s="1"/>
      <c r="J221" s="1"/>
    </row>
    <row r="222" spans="1:10" ht="38.25" x14ac:dyDescent="0.25">
      <c r="A222" s="270">
        <v>324</v>
      </c>
      <c r="B222" s="271"/>
      <c r="C222" s="272"/>
      <c r="D222" s="43" t="s">
        <v>92</v>
      </c>
      <c r="E222" s="45">
        <v>0</v>
      </c>
      <c r="F222" s="45">
        <f>F223</f>
        <v>1163.25</v>
      </c>
      <c r="G222" s="90" t="e">
        <f t="shared" si="16"/>
        <v>#DIV/0!</v>
      </c>
      <c r="I222" s="1"/>
      <c r="J222" s="1"/>
    </row>
    <row r="223" spans="1:10" ht="38.25" x14ac:dyDescent="0.25">
      <c r="A223" s="267">
        <v>3241</v>
      </c>
      <c r="B223" s="268"/>
      <c r="C223" s="269"/>
      <c r="D223" s="43" t="s">
        <v>92</v>
      </c>
      <c r="E223" s="45">
        <v>0</v>
      </c>
      <c r="F223" s="45">
        <v>1163.25</v>
      </c>
      <c r="G223" s="90" t="e">
        <f t="shared" si="16"/>
        <v>#DIV/0!</v>
      </c>
      <c r="H223" s="48"/>
      <c r="I223" s="49"/>
      <c r="J223" s="49"/>
    </row>
    <row r="224" spans="1:10" ht="25.5" x14ac:dyDescent="0.25">
      <c r="A224" s="270">
        <v>329</v>
      </c>
      <c r="B224" s="271"/>
      <c r="C224" s="272"/>
      <c r="D224" s="43" t="s">
        <v>40</v>
      </c>
      <c r="E224" s="45">
        <v>0</v>
      </c>
      <c r="F224" s="45">
        <f>F225</f>
        <v>750.98</v>
      </c>
      <c r="G224" s="90" t="e">
        <f t="shared" si="16"/>
        <v>#DIV/0!</v>
      </c>
      <c r="I224" s="1"/>
      <c r="J224" s="1"/>
    </row>
    <row r="225" spans="1:10" ht="25.5" x14ac:dyDescent="0.25">
      <c r="A225" s="267">
        <v>3299</v>
      </c>
      <c r="B225" s="268"/>
      <c r="C225" s="269"/>
      <c r="D225" s="43" t="s">
        <v>152</v>
      </c>
      <c r="E225" s="45">
        <v>0</v>
      </c>
      <c r="F225" s="45">
        <v>750.98</v>
      </c>
      <c r="G225" s="90" t="e">
        <f t="shared" si="16"/>
        <v>#DIV/0!</v>
      </c>
      <c r="I225" s="1"/>
      <c r="J225" s="1"/>
    </row>
    <row r="226" spans="1:10" x14ac:dyDescent="0.25">
      <c r="A226" s="279" t="s">
        <v>125</v>
      </c>
      <c r="B226" s="280"/>
      <c r="C226" s="281"/>
      <c r="D226" s="33" t="s">
        <v>75</v>
      </c>
      <c r="E226" s="44">
        <f>E232+E245+E227</f>
        <v>170929</v>
      </c>
      <c r="F226" s="44">
        <f>F227</f>
        <v>543.6</v>
      </c>
      <c r="G226" s="90">
        <f t="shared" si="16"/>
        <v>0.31802678305027238</v>
      </c>
      <c r="H226" s="44"/>
      <c r="I226" s="44"/>
      <c r="J226" s="44"/>
    </row>
    <row r="227" spans="1:10" x14ac:dyDescent="0.25">
      <c r="A227" s="291" t="s">
        <v>105</v>
      </c>
      <c r="B227" s="292"/>
      <c r="C227" s="293"/>
      <c r="D227" s="37" t="s">
        <v>69</v>
      </c>
      <c r="E227" s="78">
        <v>929</v>
      </c>
      <c r="F227" s="78">
        <f>F228</f>
        <v>543.6</v>
      </c>
      <c r="G227" s="93">
        <f t="shared" si="16"/>
        <v>58.514531754574818</v>
      </c>
      <c r="H227" s="79"/>
      <c r="I227" s="79"/>
      <c r="J227" s="79"/>
    </row>
    <row r="228" spans="1:10" ht="38.25" x14ac:dyDescent="0.25">
      <c r="A228" s="270">
        <v>4</v>
      </c>
      <c r="B228" s="271"/>
      <c r="C228" s="272"/>
      <c r="D228" s="43" t="s">
        <v>76</v>
      </c>
      <c r="E228" s="45">
        <v>929</v>
      </c>
      <c r="F228" s="45">
        <f>F229</f>
        <v>543.6</v>
      </c>
      <c r="G228" s="90">
        <f t="shared" si="16"/>
        <v>58.514531754574818</v>
      </c>
      <c r="H228" s="64">
        <v>960</v>
      </c>
      <c r="I228" s="65">
        <f>E228</f>
        <v>929</v>
      </c>
      <c r="J228" s="65">
        <f t="shared" ref="J228" si="19">F228</f>
        <v>543.6</v>
      </c>
    </row>
    <row r="229" spans="1:10" ht="51" x14ac:dyDescent="0.25">
      <c r="A229" s="273">
        <v>42</v>
      </c>
      <c r="B229" s="274"/>
      <c r="C229" s="275"/>
      <c r="D229" s="40" t="s">
        <v>77</v>
      </c>
      <c r="E229" s="42">
        <v>929</v>
      </c>
      <c r="F229" s="42">
        <f>F230</f>
        <v>543.6</v>
      </c>
      <c r="G229" s="94">
        <f t="shared" si="16"/>
        <v>58.514531754574818</v>
      </c>
      <c r="H229" s="48"/>
      <c r="I229" s="61"/>
      <c r="J229" s="61"/>
    </row>
    <row r="230" spans="1:10" ht="38.25" x14ac:dyDescent="0.25">
      <c r="A230" s="270">
        <v>424</v>
      </c>
      <c r="B230" s="271"/>
      <c r="C230" s="272"/>
      <c r="D230" s="43" t="s">
        <v>82</v>
      </c>
      <c r="E230" s="45">
        <v>929</v>
      </c>
      <c r="F230" s="45">
        <f>F231</f>
        <v>543.6</v>
      </c>
      <c r="G230" s="90">
        <f t="shared" si="16"/>
        <v>58.514531754574818</v>
      </c>
      <c r="I230" s="1"/>
      <c r="J230" s="1"/>
    </row>
    <row r="231" spans="1:10" x14ac:dyDescent="0.25">
      <c r="A231" s="288">
        <v>4241</v>
      </c>
      <c r="B231" s="289"/>
      <c r="C231" s="290"/>
      <c r="D231" s="72" t="s">
        <v>83</v>
      </c>
      <c r="E231" s="45">
        <v>929</v>
      </c>
      <c r="F231" s="45">
        <v>543.6</v>
      </c>
      <c r="G231" s="90">
        <f t="shared" si="16"/>
        <v>58.514531754574818</v>
      </c>
      <c r="H231" s="73"/>
      <c r="I231" s="74"/>
      <c r="J231" s="74"/>
    </row>
    <row r="232" spans="1:10" x14ac:dyDescent="0.25">
      <c r="A232" s="276" t="s">
        <v>87</v>
      </c>
      <c r="B232" s="277"/>
      <c r="C232" s="278"/>
      <c r="D232" s="37" t="s">
        <v>126</v>
      </c>
      <c r="E232" s="39">
        <v>70000</v>
      </c>
      <c r="F232" s="39">
        <v>0</v>
      </c>
      <c r="G232" s="93">
        <f t="shared" si="16"/>
        <v>0</v>
      </c>
      <c r="H232" s="64">
        <v>960</v>
      </c>
      <c r="I232" s="65">
        <f t="shared" ref="I232:J232" si="20">E232</f>
        <v>70000</v>
      </c>
      <c r="J232" s="65">
        <f t="shared" si="20"/>
        <v>0</v>
      </c>
    </row>
    <row r="233" spans="1:10" ht="38.25" x14ac:dyDescent="0.25">
      <c r="A233" s="279">
        <v>4</v>
      </c>
      <c r="B233" s="280"/>
      <c r="C233" s="281"/>
      <c r="D233" s="33" t="s">
        <v>76</v>
      </c>
      <c r="E233" s="45">
        <v>70000</v>
      </c>
      <c r="F233" s="45">
        <v>0</v>
      </c>
      <c r="G233" s="90">
        <f t="shared" si="16"/>
        <v>0</v>
      </c>
      <c r="H233" s="60"/>
      <c r="I233" s="61"/>
      <c r="J233" s="61"/>
    </row>
    <row r="234" spans="1:10" ht="51" x14ac:dyDescent="0.25">
      <c r="A234" s="273">
        <v>42</v>
      </c>
      <c r="B234" s="274"/>
      <c r="C234" s="275"/>
      <c r="D234" s="40" t="s">
        <v>77</v>
      </c>
      <c r="E234" s="42">
        <v>35000</v>
      </c>
      <c r="F234" s="42">
        <v>0</v>
      </c>
      <c r="G234" s="94">
        <f t="shared" si="16"/>
        <v>0</v>
      </c>
      <c r="H234" s="60"/>
      <c r="I234" s="61"/>
      <c r="J234" s="61"/>
    </row>
    <row r="235" spans="1:10" ht="25.5" x14ac:dyDescent="0.25">
      <c r="A235" s="285">
        <v>422</v>
      </c>
      <c r="B235" s="286"/>
      <c r="C235" s="287"/>
      <c r="D235" s="80" t="s">
        <v>78</v>
      </c>
      <c r="E235" s="45">
        <v>34000</v>
      </c>
      <c r="F235" s="45">
        <v>0</v>
      </c>
      <c r="G235" s="90">
        <f t="shared" si="16"/>
        <v>0</v>
      </c>
      <c r="H235" s="60"/>
      <c r="I235" s="61"/>
      <c r="J235" s="61"/>
    </row>
    <row r="236" spans="1:10" ht="25.5" x14ac:dyDescent="0.25">
      <c r="A236" s="267">
        <v>4221</v>
      </c>
      <c r="B236" s="268"/>
      <c r="C236" s="269"/>
      <c r="D236" s="43" t="s">
        <v>79</v>
      </c>
      <c r="E236" s="45">
        <v>3000</v>
      </c>
      <c r="F236" s="45">
        <v>0</v>
      </c>
      <c r="G236" s="90">
        <f t="shared" si="16"/>
        <v>0</v>
      </c>
      <c r="H236" s="48"/>
      <c r="I236" s="81"/>
      <c r="J236" s="81"/>
    </row>
    <row r="237" spans="1:10" ht="25.5" x14ac:dyDescent="0.25">
      <c r="A237" s="267">
        <v>4222</v>
      </c>
      <c r="B237" s="268"/>
      <c r="C237" s="269"/>
      <c r="D237" s="43" t="s">
        <v>127</v>
      </c>
      <c r="E237" s="45">
        <v>1000</v>
      </c>
      <c r="F237" s="45">
        <v>0</v>
      </c>
      <c r="G237" s="90">
        <f t="shared" si="16"/>
        <v>0</v>
      </c>
      <c r="H237" s="50"/>
      <c r="I237" s="82"/>
      <c r="J237" s="82"/>
    </row>
    <row r="238" spans="1:10" ht="25.5" x14ac:dyDescent="0.25">
      <c r="A238" s="267">
        <v>4223</v>
      </c>
      <c r="B238" s="268"/>
      <c r="C238" s="269"/>
      <c r="D238" s="43" t="s">
        <v>128</v>
      </c>
      <c r="E238" s="45">
        <v>5000</v>
      </c>
      <c r="F238" s="45">
        <v>0</v>
      </c>
      <c r="G238" s="90">
        <f t="shared" si="16"/>
        <v>0</v>
      </c>
      <c r="I238" s="83"/>
      <c r="J238" s="83"/>
    </row>
    <row r="239" spans="1:10" ht="38.25" x14ac:dyDescent="0.25">
      <c r="A239" s="267">
        <v>4227</v>
      </c>
      <c r="B239" s="268"/>
      <c r="C239" s="269"/>
      <c r="D239" s="43" t="s">
        <v>114</v>
      </c>
      <c r="E239" s="45">
        <v>25000</v>
      </c>
      <c r="F239" s="45">
        <v>0</v>
      </c>
      <c r="G239" s="90">
        <f t="shared" si="16"/>
        <v>0</v>
      </c>
      <c r="H239" s="48"/>
      <c r="I239" s="81"/>
      <c r="J239" s="81"/>
    </row>
    <row r="240" spans="1:10" ht="38.25" x14ac:dyDescent="0.25">
      <c r="A240" s="270">
        <v>424</v>
      </c>
      <c r="B240" s="271"/>
      <c r="C240" s="272"/>
      <c r="D240" s="43" t="s">
        <v>82</v>
      </c>
      <c r="E240" s="45">
        <v>1000</v>
      </c>
      <c r="F240" s="45">
        <v>0</v>
      </c>
      <c r="G240" s="90">
        <f t="shared" si="16"/>
        <v>0</v>
      </c>
      <c r="I240" s="83"/>
      <c r="J240" s="83"/>
    </row>
    <row r="241" spans="1:10" x14ac:dyDescent="0.25">
      <c r="A241" s="267">
        <v>4241</v>
      </c>
      <c r="B241" s="268"/>
      <c r="C241" s="269"/>
      <c r="D241" s="43" t="s">
        <v>83</v>
      </c>
      <c r="E241" s="45">
        <v>1000</v>
      </c>
      <c r="F241" s="45">
        <v>0</v>
      </c>
      <c r="G241" s="90">
        <f t="shared" si="16"/>
        <v>0</v>
      </c>
      <c r="H241" s="48"/>
      <c r="I241" s="81"/>
      <c r="J241" s="81"/>
    </row>
    <row r="242" spans="1:10" ht="51" x14ac:dyDescent="0.25">
      <c r="A242" s="273">
        <v>45</v>
      </c>
      <c r="B242" s="274"/>
      <c r="C242" s="275"/>
      <c r="D242" s="40" t="s">
        <v>115</v>
      </c>
      <c r="E242" s="42">
        <v>35000</v>
      </c>
      <c r="F242" s="42">
        <v>0</v>
      </c>
      <c r="G242" s="94">
        <f t="shared" si="16"/>
        <v>0</v>
      </c>
      <c r="I242" s="1"/>
      <c r="J242" s="1"/>
    </row>
    <row r="243" spans="1:10" ht="38.25" x14ac:dyDescent="0.25">
      <c r="A243" s="270">
        <v>451</v>
      </c>
      <c r="B243" s="271"/>
      <c r="C243" s="272"/>
      <c r="D243" s="43" t="s">
        <v>116</v>
      </c>
      <c r="E243" s="45">
        <v>35000</v>
      </c>
      <c r="F243" s="45">
        <v>0</v>
      </c>
      <c r="G243" s="90">
        <f t="shared" si="16"/>
        <v>0</v>
      </c>
      <c r="I243" s="1"/>
      <c r="J243" s="1"/>
    </row>
    <row r="244" spans="1:10" ht="38.25" x14ac:dyDescent="0.25">
      <c r="A244" s="267">
        <v>4511</v>
      </c>
      <c r="B244" s="268"/>
      <c r="C244" s="269"/>
      <c r="D244" s="43" t="s">
        <v>116</v>
      </c>
      <c r="E244" s="45">
        <v>35000</v>
      </c>
      <c r="F244" s="45">
        <v>0</v>
      </c>
      <c r="G244" s="90">
        <f t="shared" si="16"/>
        <v>0</v>
      </c>
      <c r="I244" s="1"/>
      <c r="J244" s="1"/>
    </row>
    <row r="245" spans="1:10" ht="38.25" x14ac:dyDescent="0.25">
      <c r="A245" s="276" t="s">
        <v>129</v>
      </c>
      <c r="B245" s="277"/>
      <c r="C245" s="278"/>
      <c r="D245" s="37" t="s">
        <v>130</v>
      </c>
      <c r="E245" s="39">
        <v>100000</v>
      </c>
      <c r="F245" s="39">
        <f>F246</f>
        <v>13427.88</v>
      </c>
      <c r="G245" s="93">
        <f t="shared" si="16"/>
        <v>13.42788</v>
      </c>
      <c r="H245" s="84">
        <v>960</v>
      </c>
      <c r="I245" s="65">
        <f t="shared" ref="I245:J245" si="21">E245</f>
        <v>100000</v>
      </c>
      <c r="J245" s="65">
        <f t="shared" si="21"/>
        <v>13427.88</v>
      </c>
    </row>
    <row r="246" spans="1:10" ht="38.25" x14ac:dyDescent="0.25">
      <c r="A246" s="279">
        <v>4</v>
      </c>
      <c r="B246" s="280"/>
      <c r="C246" s="281"/>
      <c r="D246" s="33" t="s">
        <v>76</v>
      </c>
      <c r="E246" s="45">
        <v>100000</v>
      </c>
      <c r="F246" s="45">
        <f>F247</f>
        <v>13427.88</v>
      </c>
      <c r="G246" s="90">
        <f t="shared" si="16"/>
        <v>13.42788</v>
      </c>
      <c r="H246" s="60"/>
      <c r="I246" s="61"/>
      <c r="J246" s="61"/>
    </row>
    <row r="247" spans="1:10" ht="51" x14ac:dyDescent="0.25">
      <c r="A247" s="273">
        <v>42</v>
      </c>
      <c r="B247" s="274"/>
      <c r="C247" s="275"/>
      <c r="D247" s="40" t="s">
        <v>77</v>
      </c>
      <c r="E247" s="42">
        <v>100000</v>
      </c>
      <c r="F247" s="42">
        <f>F248</f>
        <v>13427.88</v>
      </c>
      <c r="G247" s="94">
        <f t="shared" si="16"/>
        <v>13.42788</v>
      </c>
      <c r="H247" s="60"/>
      <c r="I247" s="61"/>
      <c r="J247" s="61"/>
    </row>
    <row r="248" spans="1:10" ht="25.5" x14ac:dyDescent="0.25">
      <c r="A248" s="279">
        <v>422</v>
      </c>
      <c r="B248" s="280"/>
      <c r="C248" s="281"/>
      <c r="D248" s="33" t="s">
        <v>78</v>
      </c>
      <c r="E248" s="45">
        <v>95000</v>
      </c>
      <c r="F248" s="45">
        <f>F249+F251</f>
        <v>13427.88</v>
      </c>
      <c r="G248" s="90">
        <f t="shared" si="16"/>
        <v>14.134610526315788</v>
      </c>
      <c r="H248" s="60"/>
      <c r="I248" s="61"/>
      <c r="J248" s="61"/>
    </row>
    <row r="249" spans="1:10" ht="25.5" x14ac:dyDescent="0.25">
      <c r="A249" s="267">
        <v>4221</v>
      </c>
      <c r="B249" s="268"/>
      <c r="C249" s="269"/>
      <c r="D249" s="43" t="s">
        <v>79</v>
      </c>
      <c r="E249" s="45">
        <v>80000</v>
      </c>
      <c r="F249" s="45">
        <v>778</v>
      </c>
      <c r="G249" s="90">
        <f t="shared" si="16"/>
        <v>0.97249999999999992</v>
      </c>
      <c r="H249" s="48"/>
      <c r="I249" s="81"/>
      <c r="J249" s="81"/>
    </row>
    <row r="250" spans="1:10" ht="25.5" x14ac:dyDescent="0.25">
      <c r="A250" s="267">
        <v>4222</v>
      </c>
      <c r="B250" s="268"/>
      <c r="C250" s="269"/>
      <c r="D250" s="43" t="s">
        <v>127</v>
      </c>
      <c r="E250" s="45">
        <v>5000</v>
      </c>
      <c r="F250" s="45">
        <v>0</v>
      </c>
      <c r="G250" s="90">
        <f t="shared" si="16"/>
        <v>0</v>
      </c>
      <c r="H250" s="48"/>
      <c r="I250" s="81"/>
      <c r="J250" s="81"/>
    </row>
    <row r="251" spans="1:10" ht="25.5" x14ac:dyDescent="0.25">
      <c r="A251" s="267">
        <v>4223</v>
      </c>
      <c r="B251" s="268"/>
      <c r="C251" s="269"/>
      <c r="D251" s="43" t="s">
        <v>128</v>
      </c>
      <c r="E251" s="45">
        <v>0</v>
      </c>
      <c r="F251" s="45">
        <v>12649.88</v>
      </c>
      <c r="G251" s="90" t="e">
        <f t="shared" si="16"/>
        <v>#DIV/0!</v>
      </c>
      <c r="H251" s="48"/>
      <c r="I251" s="81"/>
      <c r="J251" s="81"/>
    </row>
    <row r="252" spans="1:10" ht="38.25" x14ac:dyDescent="0.25">
      <c r="A252" s="267">
        <v>4227</v>
      </c>
      <c r="B252" s="268"/>
      <c r="C252" s="269"/>
      <c r="D252" s="43" t="s">
        <v>114</v>
      </c>
      <c r="E252" s="45">
        <v>10000</v>
      </c>
      <c r="F252" s="45">
        <v>0</v>
      </c>
      <c r="G252" s="90">
        <f t="shared" si="16"/>
        <v>0</v>
      </c>
      <c r="H252" s="48"/>
      <c r="I252" s="81"/>
      <c r="J252" s="81"/>
    </row>
    <row r="253" spans="1:10" ht="51" x14ac:dyDescent="0.25">
      <c r="A253" s="279">
        <v>424</v>
      </c>
      <c r="B253" s="280"/>
      <c r="C253" s="281"/>
      <c r="D253" s="33" t="s">
        <v>82</v>
      </c>
      <c r="E253" s="35">
        <v>5000</v>
      </c>
      <c r="F253" s="35">
        <v>0</v>
      </c>
      <c r="G253" s="90">
        <f t="shared" si="16"/>
        <v>0</v>
      </c>
      <c r="I253" s="83"/>
      <c r="J253" s="83"/>
    </row>
    <row r="254" spans="1:10" x14ac:dyDescent="0.25">
      <c r="A254" s="267">
        <v>4241</v>
      </c>
      <c r="B254" s="268"/>
      <c r="C254" s="269"/>
      <c r="D254" s="43" t="s">
        <v>131</v>
      </c>
      <c r="E254" s="45">
        <v>5000</v>
      </c>
      <c r="F254" s="45">
        <v>0</v>
      </c>
      <c r="G254" s="90">
        <f t="shared" si="16"/>
        <v>0</v>
      </c>
      <c r="H254" s="48"/>
      <c r="I254" s="81"/>
      <c r="J254" s="81"/>
    </row>
    <row r="255" spans="1:10" ht="25.5" x14ac:dyDescent="0.25">
      <c r="A255" s="279" t="s">
        <v>132</v>
      </c>
      <c r="B255" s="280"/>
      <c r="C255" s="281"/>
      <c r="D255" s="33" t="s">
        <v>133</v>
      </c>
      <c r="E255" s="45">
        <v>100000</v>
      </c>
      <c r="F255" s="45">
        <f>F256</f>
        <v>82802.39</v>
      </c>
      <c r="G255" s="90">
        <f t="shared" si="16"/>
        <v>82.802390000000003</v>
      </c>
      <c r="H255" s="48"/>
      <c r="I255" s="83"/>
      <c r="J255" s="83"/>
    </row>
    <row r="256" spans="1:10" x14ac:dyDescent="0.25">
      <c r="A256" s="276" t="s">
        <v>105</v>
      </c>
      <c r="B256" s="277"/>
      <c r="C256" s="278"/>
      <c r="D256" s="37" t="s">
        <v>134</v>
      </c>
      <c r="E256" s="39">
        <f>E257+E280</f>
        <v>100000</v>
      </c>
      <c r="F256" s="39">
        <f>F257</f>
        <v>82802.39</v>
      </c>
      <c r="G256" s="93">
        <f t="shared" si="16"/>
        <v>82.802390000000003</v>
      </c>
      <c r="H256" s="84">
        <v>960</v>
      </c>
      <c r="I256" s="65">
        <f t="shared" ref="I256:J256" si="22">E256</f>
        <v>100000</v>
      </c>
      <c r="J256" s="65">
        <f t="shared" si="22"/>
        <v>82802.39</v>
      </c>
    </row>
    <row r="257" spans="1:10" ht="25.5" x14ac:dyDescent="0.25">
      <c r="A257" s="279">
        <v>3</v>
      </c>
      <c r="B257" s="280"/>
      <c r="C257" s="281"/>
      <c r="D257" s="33" t="s">
        <v>15</v>
      </c>
      <c r="E257" s="45">
        <f>E258+E277</f>
        <v>90000</v>
      </c>
      <c r="F257" s="45">
        <f>F258</f>
        <v>82802.39</v>
      </c>
      <c r="G257" s="90">
        <f t="shared" si="16"/>
        <v>92.002655555555563</v>
      </c>
      <c r="H257" s="60"/>
      <c r="I257" s="71"/>
      <c r="J257" s="71"/>
    </row>
    <row r="258" spans="1:10" x14ac:dyDescent="0.25">
      <c r="A258" s="273">
        <v>32</v>
      </c>
      <c r="B258" s="274"/>
      <c r="C258" s="275"/>
      <c r="D258" s="40" t="s">
        <v>16</v>
      </c>
      <c r="E258" s="42">
        <f>E259+E262+E265+E271+E273</f>
        <v>89990</v>
      </c>
      <c r="F258" s="42">
        <f>F259+F262+F265+F271+F273</f>
        <v>82802.39</v>
      </c>
      <c r="G258" s="94">
        <f t="shared" ref="G258:G314" si="23">F258/E258*100</f>
        <v>92.012879208800982</v>
      </c>
      <c r="H258" s="60"/>
      <c r="I258" s="71"/>
      <c r="J258" s="71"/>
    </row>
    <row r="259" spans="1:10" ht="25.5" x14ac:dyDescent="0.25">
      <c r="A259" s="270">
        <v>321</v>
      </c>
      <c r="B259" s="271"/>
      <c r="C259" s="272"/>
      <c r="D259" s="43" t="s">
        <v>23</v>
      </c>
      <c r="E259" s="45">
        <v>79990</v>
      </c>
      <c r="F259" s="45">
        <f>F261</f>
        <v>66690.5</v>
      </c>
      <c r="G259" s="90">
        <f t="shared" si="23"/>
        <v>83.373546693336664</v>
      </c>
      <c r="H259" s="60"/>
      <c r="I259" s="71"/>
      <c r="J259" s="71"/>
    </row>
    <row r="260" spans="1:10" x14ac:dyDescent="0.25">
      <c r="A260" s="267">
        <v>3211</v>
      </c>
      <c r="B260" s="268"/>
      <c r="C260" s="269"/>
      <c r="D260" s="43" t="s">
        <v>24</v>
      </c>
      <c r="E260" s="45">
        <v>78990</v>
      </c>
      <c r="F260" s="45">
        <v>0</v>
      </c>
      <c r="G260" s="90">
        <f t="shared" si="23"/>
        <v>0</v>
      </c>
      <c r="H260" s="48"/>
      <c r="I260" s="81"/>
      <c r="J260" s="81"/>
    </row>
    <row r="261" spans="1:10" ht="38.25" x14ac:dyDescent="0.25">
      <c r="A261" s="267">
        <v>3213</v>
      </c>
      <c r="B261" s="268"/>
      <c r="C261" s="269"/>
      <c r="D261" s="43" t="s">
        <v>26</v>
      </c>
      <c r="E261" s="45">
        <v>1000</v>
      </c>
      <c r="F261" s="45">
        <v>66690.5</v>
      </c>
      <c r="G261" s="90">
        <f t="shared" si="23"/>
        <v>6669.05</v>
      </c>
      <c r="H261" s="48"/>
      <c r="I261" s="81"/>
      <c r="J261" s="81"/>
    </row>
    <row r="262" spans="1:10" ht="25.5" x14ac:dyDescent="0.25">
      <c r="A262" s="270">
        <v>322</v>
      </c>
      <c r="B262" s="271"/>
      <c r="C262" s="272"/>
      <c r="D262" s="43" t="s">
        <v>17</v>
      </c>
      <c r="E262" s="45">
        <v>3000</v>
      </c>
      <c r="F262" s="45">
        <v>0</v>
      </c>
      <c r="G262" s="90">
        <f t="shared" si="23"/>
        <v>0</v>
      </c>
      <c r="H262" s="48"/>
      <c r="I262" s="81"/>
      <c r="J262" s="81"/>
    </row>
    <row r="263" spans="1:10" ht="38.25" x14ac:dyDescent="0.25">
      <c r="A263" s="267">
        <v>3221</v>
      </c>
      <c r="B263" s="268"/>
      <c r="C263" s="269"/>
      <c r="D263" s="43" t="s">
        <v>28</v>
      </c>
      <c r="E263" s="45">
        <v>2000</v>
      </c>
      <c r="F263" s="45">
        <v>0</v>
      </c>
      <c r="G263" s="90">
        <f t="shared" si="23"/>
        <v>0</v>
      </c>
      <c r="I263" s="83"/>
      <c r="J263" s="83"/>
    </row>
    <row r="264" spans="1:10" ht="38.25" x14ac:dyDescent="0.25">
      <c r="A264" s="267">
        <v>3224</v>
      </c>
      <c r="B264" s="268"/>
      <c r="C264" s="269"/>
      <c r="D264" s="43" t="s">
        <v>49</v>
      </c>
      <c r="E264" s="45">
        <v>1000</v>
      </c>
      <c r="F264" s="45">
        <v>0</v>
      </c>
      <c r="G264" s="90">
        <f t="shared" si="23"/>
        <v>0</v>
      </c>
      <c r="I264" s="83"/>
      <c r="J264" s="83"/>
    </row>
    <row r="265" spans="1:10" x14ac:dyDescent="0.25">
      <c r="A265" s="270">
        <v>323</v>
      </c>
      <c r="B265" s="271"/>
      <c r="C265" s="272"/>
      <c r="D265" s="43" t="s">
        <v>32</v>
      </c>
      <c r="E265" s="45">
        <f>SUM(E266:E269)</f>
        <v>4000</v>
      </c>
      <c r="F265" s="45">
        <f>F268+F270</f>
        <v>599.95000000000005</v>
      </c>
      <c r="G265" s="90">
        <f t="shared" si="23"/>
        <v>14.998750000000003</v>
      </c>
      <c r="I265" s="83"/>
      <c r="J265" s="83"/>
    </row>
    <row r="266" spans="1:10" ht="25.5" x14ac:dyDescent="0.25">
      <c r="A266" s="267">
        <v>3231</v>
      </c>
      <c r="B266" s="268"/>
      <c r="C266" s="269"/>
      <c r="D266" s="43" t="s">
        <v>33</v>
      </c>
      <c r="E266" s="45">
        <v>100</v>
      </c>
      <c r="F266" s="45">
        <v>0</v>
      </c>
      <c r="G266" s="90">
        <f t="shared" si="23"/>
        <v>0</v>
      </c>
      <c r="H266" s="48"/>
      <c r="I266" s="81"/>
      <c r="J266" s="81"/>
    </row>
    <row r="267" spans="1:10" ht="38.25" x14ac:dyDescent="0.25">
      <c r="A267" s="267">
        <v>3232</v>
      </c>
      <c r="B267" s="268"/>
      <c r="C267" s="269"/>
      <c r="D267" s="43" t="s">
        <v>51</v>
      </c>
      <c r="E267" s="45">
        <v>100</v>
      </c>
      <c r="F267" s="45">
        <v>0</v>
      </c>
      <c r="G267" s="90">
        <f t="shared" si="23"/>
        <v>0</v>
      </c>
      <c r="H267" s="50"/>
      <c r="I267" s="82"/>
      <c r="J267" s="82"/>
    </row>
    <row r="268" spans="1:10" ht="25.5" x14ac:dyDescent="0.25">
      <c r="A268" s="267">
        <v>3233</v>
      </c>
      <c r="B268" s="268"/>
      <c r="C268" s="269"/>
      <c r="D268" s="43" t="s">
        <v>34</v>
      </c>
      <c r="E268" s="45">
        <v>3000</v>
      </c>
      <c r="F268" s="45">
        <v>320.63</v>
      </c>
      <c r="G268" s="90">
        <f t="shared" si="23"/>
        <v>10.687666666666667</v>
      </c>
      <c r="H268" s="50"/>
      <c r="I268" s="82"/>
      <c r="J268" s="82"/>
    </row>
    <row r="269" spans="1:10" ht="25.5" x14ac:dyDescent="0.25">
      <c r="A269" s="267">
        <v>3237</v>
      </c>
      <c r="B269" s="268"/>
      <c r="C269" s="269"/>
      <c r="D269" s="43" t="s">
        <v>59</v>
      </c>
      <c r="E269" s="45">
        <v>800</v>
      </c>
      <c r="F269" s="45">
        <v>0</v>
      </c>
      <c r="G269" s="90">
        <f t="shared" si="23"/>
        <v>0</v>
      </c>
      <c r="H269" s="50"/>
      <c r="I269" s="82"/>
      <c r="J269" s="82"/>
    </row>
    <row r="270" spans="1:10" x14ac:dyDescent="0.25">
      <c r="A270" s="267">
        <v>3239</v>
      </c>
      <c r="B270" s="268"/>
      <c r="C270" s="269"/>
      <c r="D270" s="43" t="s">
        <v>39</v>
      </c>
      <c r="E270" s="45">
        <v>0</v>
      </c>
      <c r="F270" s="45">
        <v>279.32</v>
      </c>
      <c r="G270" s="90" t="e">
        <f t="shared" si="23"/>
        <v>#DIV/0!</v>
      </c>
      <c r="H270" s="50"/>
      <c r="I270" s="82"/>
      <c r="J270" s="82"/>
    </row>
    <row r="271" spans="1:10" ht="38.25" x14ac:dyDescent="0.25">
      <c r="A271" s="270">
        <v>324</v>
      </c>
      <c r="B271" s="271"/>
      <c r="C271" s="272"/>
      <c r="D271" s="43" t="s">
        <v>92</v>
      </c>
      <c r="E271" s="45">
        <v>2000</v>
      </c>
      <c r="F271" s="45">
        <f>F272</f>
        <v>15511.94</v>
      </c>
      <c r="G271" s="90">
        <f t="shared" si="23"/>
        <v>775.59700000000009</v>
      </c>
      <c r="I271" s="83"/>
      <c r="J271" s="83"/>
    </row>
    <row r="272" spans="1:10" ht="38.25" x14ac:dyDescent="0.25">
      <c r="A272" s="267">
        <v>3241</v>
      </c>
      <c r="B272" s="268"/>
      <c r="C272" s="269"/>
      <c r="D272" s="43" t="s">
        <v>92</v>
      </c>
      <c r="E272" s="45">
        <v>2000</v>
      </c>
      <c r="F272" s="45">
        <v>15511.94</v>
      </c>
      <c r="G272" s="90">
        <f t="shared" si="23"/>
        <v>775.59700000000009</v>
      </c>
      <c r="H272" s="48"/>
      <c r="I272" s="81"/>
      <c r="J272" s="81"/>
    </row>
    <row r="273" spans="1:10" ht="25.5" x14ac:dyDescent="0.25">
      <c r="A273" s="270">
        <v>329</v>
      </c>
      <c r="B273" s="271"/>
      <c r="C273" s="272"/>
      <c r="D273" s="43" t="s">
        <v>40</v>
      </c>
      <c r="E273" s="45">
        <f>SUM(E274:E276)</f>
        <v>1000</v>
      </c>
      <c r="F273" s="45">
        <v>0</v>
      </c>
      <c r="G273" s="90">
        <f t="shared" si="23"/>
        <v>0</v>
      </c>
      <c r="I273" s="83"/>
      <c r="J273" s="83"/>
    </row>
    <row r="274" spans="1:10" x14ac:dyDescent="0.25">
      <c r="A274" s="267">
        <v>3292</v>
      </c>
      <c r="B274" s="268"/>
      <c r="C274" s="269"/>
      <c r="D274" s="43" t="s">
        <v>41</v>
      </c>
      <c r="E274" s="45">
        <v>500</v>
      </c>
      <c r="F274" s="45">
        <v>0</v>
      </c>
      <c r="G274" s="90">
        <f t="shared" si="23"/>
        <v>0</v>
      </c>
      <c r="I274" s="83"/>
      <c r="J274" s="83"/>
    </row>
    <row r="275" spans="1:10" x14ac:dyDescent="0.25">
      <c r="A275" s="267">
        <v>3293</v>
      </c>
      <c r="B275" s="268"/>
      <c r="C275" s="269"/>
      <c r="D275" s="43" t="s">
        <v>42</v>
      </c>
      <c r="E275" s="45">
        <v>300</v>
      </c>
      <c r="F275" s="45">
        <v>0</v>
      </c>
      <c r="G275" s="90">
        <f t="shared" si="23"/>
        <v>0</v>
      </c>
      <c r="I275" s="83"/>
      <c r="J275" s="83"/>
    </row>
    <row r="276" spans="1:10" ht="25.5" x14ac:dyDescent="0.25">
      <c r="A276" s="267">
        <v>3299</v>
      </c>
      <c r="B276" s="268"/>
      <c r="C276" s="269"/>
      <c r="D276" s="43" t="s">
        <v>110</v>
      </c>
      <c r="E276" s="45">
        <v>200</v>
      </c>
      <c r="F276" s="45">
        <v>0</v>
      </c>
      <c r="G276" s="90">
        <f t="shared" si="23"/>
        <v>0</v>
      </c>
      <c r="H276" s="48"/>
      <c r="I276" s="81"/>
      <c r="J276" s="81"/>
    </row>
    <row r="277" spans="1:10" x14ac:dyDescent="0.25">
      <c r="A277" s="273">
        <v>34</v>
      </c>
      <c r="B277" s="274"/>
      <c r="C277" s="275"/>
      <c r="D277" s="40" t="s">
        <v>44</v>
      </c>
      <c r="E277" s="42">
        <v>10</v>
      </c>
      <c r="F277" s="42">
        <v>0</v>
      </c>
      <c r="G277" s="94">
        <f t="shared" si="23"/>
        <v>0</v>
      </c>
      <c r="H277" s="50"/>
      <c r="I277" s="82"/>
      <c r="J277" s="82"/>
    </row>
    <row r="278" spans="1:10" ht="25.5" x14ac:dyDescent="0.25">
      <c r="A278" s="270">
        <v>343</v>
      </c>
      <c r="B278" s="271"/>
      <c r="C278" s="272"/>
      <c r="D278" s="43" t="s">
        <v>45</v>
      </c>
      <c r="E278" s="45">
        <v>10</v>
      </c>
      <c r="F278" s="45">
        <v>0</v>
      </c>
      <c r="G278" s="90">
        <f t="shared" si="23"/>
        <v>0</v>
      </c>
      <c r="H278" s="50"/>
      <c r="I278" s="82"/>
      <c r="J278" s="82"/>
    </row>
    <row r="279" spans="1:10" ht="38.25" x14ac:dyDescent="0.25">
      <c r="A279" s="267">
        <v>3431</v>
      </c>
      <c r="B279" s="268"/>
      <c r="C279" s="269"/>
      <c r="D279" s="43" t="s">
        <v>46</v>
      </c>
      <c r="E279" s="45">
        <v>10</v>
      </c>
      <c r="F279" s="45">
        <v>0</v>
      </c>
      <c r="G279" s="90">
        <f t="shared" si="23"/>
        <v>0</v>
      </c>
      <c r="H279" s="50"/>
      <c r="I279" s="82"/>
      <c r="J279" s="82"/>
    </row>
    <row r="280" spans="1:10" ht="38.25" x14ac:dyDescent="0.25">
      <c r="A280" s="279">
        <v>4</v>
      </c>
      <c r="B280" s="280"/>
      <c r="C280" s="281"/>
      <c r="D280" s="33" t="s">
        <v>76</v>
      </c>
      <c r="E280" s="35">
        <v>10000</v>
      </c>
      <c r="F280" s="35">
        <v>0</v>
      </c>
      <c r="G280" s="90">
        <f t="shared" si="23"/>
        <v>0</v>
      </c>
      <c r="H280" s="60"/>
      <c r="I280" s="61"/>
      <c r="J280" s="61"/>
    </row>
    <row r="281" spans="1:10" ht="51" x14ac:dyDescent="0.25">
      <c r="A281" s="273">
        <v>42</v>
      </c>
      <c r="B281" s="274"/>
      <c r="C281" s="275"/>
      <c r="D281" s="40" t="s">
        <v>77</v>
      </c>
      <c r="E281" s="42">
        <v>10000</v>
      </c>
      <c r="F281" s="42">
        <v>0</v>
      </c>
      <c r="G281" s="94">
        <f t="shared" si="23"/>
        <v>0</v>
      </c>
      <c r="H281" s="60"/>
      <c r="I281" s="61"/>
      <c r="J281" s="61"/>
    </row>
    <row r="282" spans="1:10" x14ac:dyDescent="0.25">
      <c r="A282" s="270">
        <v>422</v>
      </c>
      <c r="B282" s="271"/>
      <c r="C282" s="272"/>
      <c r="D282" s="43" t="s">
        <v>78</v>
      </c>
      <c r="E282" s="45">
        <v>10000</v>
      </c>
      <c r="F282" s="45">
        <v>0</v>
      </c>
      <c r="G282" s="90">
        <f t="shared" si="23"/>
        <v>0</v>
      </c>
      <c r="I282" s="1"/>
      <c r="J282" s="1"/>
    </row>
    <row r="283" spans="1:10" ht="25.5" x14ac:dyDescent="0.25">
      <c r="A283" s="267">
        <v>4221</v>
      </c>
      <c r="B283" s="268"/>
      <c r="C283" s="269"/>
      <c r="D283" s="43" t="s">
        <v>79</v>
      </c>
      <c r="E283" s="45">
        <v>8000</v>
      </c>
      <c r="F283" s="45">
        <v>0</v>
      </c>
      <c r="G283" s="90">
        <f t="shared" si="23"/>
        <v>0</v>
      </c>
      <c r="I283" s="1"/>
      <c r="J283" s="1"/>
    </row>
    <row r="284" spans="1:10" ht="25.5" x14ac:dyDescent="0.25">
      <c r="A284" s="267">
        <v>4222</v>
      </c>
      <c r="B284" s="268"/>
      <c r="C284" s="269"/>
      <c r="D284" s="43" t="s">
        <v>127</v>
      </c>
      <c r="E284" s="45">
        <v>2000</v>
      </c>
      <c r="F284" s="45">
        <v>0</v>
      </c>
      <c r="G284" s="90">
        <f t="shared" si="23"/>
        <v>0</v>
      </c>
      <c r="I284" s="1"/>
      <c r="J284" s="1"/>
    </row>
    <row r="285" spans="1:10" ht="76.5" x14ac:dyDescent="0.25">
      <c r="A285" s="282" t="s">
        <v>135</v>
      </c>
      <c r="B285" s="283"/>
      <c r="C285" s="284"/>
      <c r="D285" s="33" t="s">
        <v>136</v>
      </c>
      <c r="E285" s="35">
        <v>4000</v>
      </c>
      <c r="F285" s="35">
        <v>0</v>
      </c>
      <c r="G285" s="90">
        <f t="shared" si="23"/>
        <v>0</v>
      </c>
      <c r="I285" s="1"/>
      <c r="J285" s="1"/>
    </row>
    <row r="286" spans="1:10" x14ac:dyDescent="0.25">
      <c r="A286" s="276" t="s">
        <v>105</v>
      </c>
      <c r="B286" s="277"/>
      <c r="C286" s="278"/>
      <c r="D286" s="37" t="s">
        <v>134</v>
      </c>
      <c r="E286" s="39">
        <v>4000</v>
      </c>
      <c r="F286" s="39">
        <v>0</v>
      </c>
      <c r="G286" s="93">
        <f t="shared" si="23"/>
        <v>0</v>
      </c>
      <c r="H286" s="70"/>
      <c r="I286" s="71"/>
      <c r="J286" s="71"/>
    </row>
    <row r="287" spans="1:10" ht="25.5" x14ac:dyDescent="0.25">
      <c r="A287" s="279">
        <v>3</v>
      </c>
      <c r="B287" s="280"/>
      <c r="C287" s="281"/>
      <c r="D287" s="33" t="s">
        <v>15</v>
      </c>
      <c r="E287" s="35">
        <v>4000</v>
      </c>
      <c r="F287" s="35">
        <v>0</v>
      </c>
      <c r="G287" s="90">
        <f t="shared" si="23"/>
        <v>0</v>
      </c>
      <c r="I287" s="1"/>
      <c r="J287" s="1"/>
    </row>
    <row r="288" spans="1:10" x14ac:dyDescent="0.25">
      <c r="A288" s="273">
        <v>32</v>
      </c>
      <c r="B288" s="274"/>
      <c r="C288" s="275"/>
      <c r="D288" s="40" t="s">
        <v>16</v>
      </c>
      <c r="E288" s="42">
        <v>0</v>
      </c>
      <c r="F288" s="42">
        <v>0</v>
      </c>
      <c r="G288" s="94" t="e">
        <f t="shared" si="23"/>
        <v>#DIV/0!</v>
      </c>
      <c r="H288" s="64">
        <v>960</v>
      </c>
      <c r="I288" s="65">
        <f t="shared" ref="I288:J288" si="24">E288</f>
        <v>0</v>
      </c>
      <c r="J288" s="65">
        <f t="shared" si="24"/>
        <v>0</v>
      </c>
    </row>
    <row r="289" spans="1:10" x14ac:dyDescent="0.25">
      <c r="A289" s="270">
        <v>323</v>
      </c>
      <c r="B289" s="271"/>
      <c r="C289" s="272"/>
      <c r="D289" s="43" t="s">
        <v>32</v>
      </c>
      <c r="E289" s="45">
        <v>0</v>
      </c>
      <c r="F289" s="45">
        <v>0</v>
      </c>
      <c r="G289" s="90" t="e">
        <f t="shared" si="23"/>
        <v>#DIV/0!</v>
      </c>
      <c r="I289" s="1"/>
      <c r="J289" s="1"/>
    </row>
    <row r="290" spans="1:10" x14ac:dyDescent="0.25">
      <c r="A290" s="267">
        <v>3239</v>
      </c>
      <c r="B290" s="268"/>
      <c r="C290" s="269"/>
      <c r="D290" s="43" t="s">
        <v>39</v>
      </c>
      <c r="E290" s="45">
        <v>0</v>
      </c>
      <c r="F290" s="45">
        <v>0</v>
      </c>
      <c r="G290" s="90" t="e">
        <f t="shared" si="23"/>
        <v>#DIV/0!</v>
      </c>
      <c r="I290" s="1"/>
      <c r="J290" s="1"/>
    </row>
    <row r="291" spans="1:10" ht="25.5" x14ac:dyDescent="0.25">
      <c r="A291" s="270">
        <v>329</v>
      </c>
      <c r="B291" s="271"/>
      <c r="C291" s="272"/>
      <c r="D291" s="43" t="s">
        <v>40</v>
      </c>
      <c r="E291" s="45">
        <v>0</v>
      </c>
      <c r="F291" s="45">
        <v>0</v>
      </c>
      <c r="G291" s="90" t="e">
        <f t="shared" si="23"/>
        <v>#DIV/0!</v>
      </c>
      <c r="I291" s="1"/>
      <c r="J291" s="1"/>
    </row>
    <row r="292" spans="1:10" ht="25.5" x14ac:dyDescent="0.25">
      <c r="A292" s="267">
        <v>3299</v>
      </c>
      <c r="B292" s="268"/>
      <c r="C292" s="269"/>
      <c r="D292" s="43" t="s">
        <v>40</v>
      </c>
      <c r="E292" s="45">
        <v>0</v>
      </c>
      <c r="F292" s="45">
        <v>0</v>
      </c>
      <c r="G292" s="90" t="e">
        <f t="shared" si="23"/>
        <v>#DIV/0!</v>
      </c>
      <c r="I292" s="1"/>
      <c r="J292" s="1"/>
    </row>
    <row r="293" spans="1:10" x14ac:dyDescent="0.25">
      <c r="A293" s="273">
        <v>38</v>
      </c>
      <c r="B293" s="274"/>
      <c r="C293" s="275"/>
      <c r="D293" s="40" t="s">
        <v>97</v>
      </c>
      <c r="E293" s="42">
        <v>4000</v>
      </c>
      <c r="F293" s="42">
        <v>0</v>
      </c>
      <c r="G293" s="94">
        <f t="shared" si="23"/>
        <v>0</v>
      </c>
      <c r="H293" s="85">
        <v>980</v>
      </c>
      <c r="I293" s="58">
        <f t="shared" ref="I293:J293" si="25">E293</f>
        <v>4000</v>
      </c>
      <c r="J293" s="58">
        <f t="shared" si="25"/>
        <v>0</v>
      </c>
    </row>
    <row r="294" spans="1:10" x14ac:dyDescent="0.25">
      <c r="A294" s="270">
        <v>381</v>
      </c>
      <c r="B294" s="271"/>
      <c r="C294" s="272"/>
      <c r="D294" s="43" t="s">
        <v>98</v>
      </c>
      <c r="E294" s="45">
        <v>4000</v>
      </c>
      <c r="F294" s="45">
        <v>0</v>
      </c>
      <c r="G294" s="90">
        <f t="shared" si="23"/>
        <v>0</v>
      </c>
      <c r="I294" s="1"/>
      <c r="J294" s="1"/>
    </row>
    <row r="295" spans="1:10" ht="25.5" x14ac:dyDescent="0.25">
      <c r="A295" s="267">
        <v>3812</v>
      </c>
      <c r="B295" s="268"/>
      <c r="C295" s="269"/>
      <c r="D295" s="43" t="s">
        <v>99</v>
      </c>
      <c r="E295" s="45">
        <v>4000</v>
      </c>
      <c r="F295" s="45">
        <v>0</v>
      </c>
      <c r="G295" s="90">
        <f t="shared" si="23"/>
        <v>0</v>
      </c>
      <c r="I295" s="1"/>
      <c r="J295" s="1"/>
    </row>
    <row r="296" spans="1:10" ht="63.75" x14ac:dyDescent="0.25">
      <c r="A296" s="282" t="s">
        <v>137</v>
      </c>
      <c r="B296" s="283"/>
      <c r="C296" s="284"/>
      <c r="D296" s="33" t="s">
        <v>138</v>
      </c>
      <c r="E296" s="35">
        <v>0</v>
      </c>
      <c r="F296" s="35">
        <v>0</v>
      </c>
      <c r="G296" s="90" t="e">
        <f t="shared" si="23"/>
        <v>#DIV/0!</v>
      </c>
      <c r="I296" s="1"/>
      <c r="J296" s="1"/>
    </row>
    <row r="297" spans="1:10" x14ac:dyDescent="0.25">
      <c r="A297" s="276" t="s">
        <v>139</v>
      </c>
      <c r="B297" s="277"/>
      <c r="C297" s="278"/>
      <c r="D297" s="37" t="s">
        <v>140</v>
      </c>
      <c r="E297" s="39">
        <v>0</v>
      </c>
      <c r="F297" s="39">
        <v>0</v>
      </c>
      <c r="G297" s="93" t="e">
        <f t="shared" si="23"/>
        <v>#DIV/0!</v>
      </c>
      <c r="H297" s="86">
        <v>922</v>
      </c>
      <c r="I297" s="87">
        <f t="shared" ref="I297:J297" si="26">E297</f>
        <v>0</v>
      </c>
      <c r="J297" s="87">
        <f t="shared" si="26"/>
        <v>0</v>
      </c>
    </row>
    <row r="298" spans="1:10" ht="25.5" x14ac:dyDescent="0.25">
      <c r="A298" s="279">
        <v>3</v>
      </c>
      <c r="B298" s="280"/>
      <c r="C298" s="281"/>
      <c r="D298" s="33" t="s">
        <v>15</v>
      </c>
      <c r="E298" s="45">
        <v>0</v>
      </c>
      <c r="F298" s="45">
        <v>0</v>
      </c>
      <c r="G298" s="90" t="e">
        <f t="shared" si="23"/>
        <v>#DIV/0!</v>
      </c>
      <c r="I298" s="1"/>
      <c r="J298" s="1"/>
    </row>
    <row r="299" spans="1:10" ht="25.5" x14ac:dyDescent="0.25">
      <c r="A299" s="273">
        <v>31</v>
      </c>
      <c r="B299" s="274"/>
      <c r="C299" s="275"/>
      <c r="D299" s="40" t="s">
        <v>63</v>
      </c>
      <c r="E299" s="42">
        <v>0</v>
      </c>
      <c r="F299" s="42">
        <v>0</v>
      </c>
      <c r="G299" s="94" t="e">
        <f t="shared" si="23"/>
        <v>#DIV/0!</v>
      </c>
      <c r="I299" s="1"/>
      <c r="J299" s="1"/>
    </row>
    <row r="300" spans="1:10" ht="25.5" x14ac:dyDescent="0.25">
      <c r="A300" s="270">
        <v>312</v>
      </c>
      <c r="B300" s="271"/>
      <c r="C300" s="272"/>
      <c r="D300" s="43" t="s">
        <v>66</v>
      </c>
      <c r="E300" s="45">
        <v>0</v>
      </c>
      <c r="F300" s="45">
        <v>0</v>
      </c>
      <c r="G300" s="90" t="e">
        <f t="shared" si="23"/>
        <v>#DIV/0!</v>
      </c>
      <c r="I300" s="1"/>
      <c r="J300" s="1"/>
    </row>
    <row r="301" spans="1:10" ht="25.5" x14ac:dyDescent="0.25">
      <c r="A301" s="267">
        <v>3121</v>
      </c>
      <c r="B301" s="268"/>
      <c r="C301" s="269"/>
      <c r="D301" s="43" t="s">
        <v>66</v>
      </c>
      <c r="E301" s="45">
        <v>0</v>
      </c>
      <c r="F301" s="45">
        <v>0</v>
      </c>
      <c r="G301" s="90" t="e">
        <f t="shared" si="23"/>
        <v>#DIV/0!</v>
      </c>
      <c r="H301" s="48"/>
      <c r="I301" s="49"/>
      <c r="J301" s="49"/>
    </row>
    <row r="302" spans="1:10" x14ac:dyDescent="0.25">
      <c r="A302" s="273">
        <v>32</v>
      </c>
      <c r="B302" s="274"/>
      <c r="C302" s="275"/>
      <c r="D302" s="40" t="s">
        <v>16</v>
      </c>
      <c r="E302" s="42">
        <v>0</v>
      </c>
      <c r="F302" s="42">
        <v>0</v>
      </c>
      <c r="G302" s="94" t="e">
        <f t="shared" si="23"/>
        <v>#DIV/0!</v>
      </c>
      <c r="I302" s="1"/>
      <c r="J302" s="1"/>
    </row>
    <row r="303" spans="1:10" ht="25.5" x14ac:dyDescent="0.25">
      <c r="A303" s="270">
        <v>321</v>
      </c>
      <c r="B303" s="271"/>
      <c r="C303" s="272"/>
      <c r="D303" s="43" t="s">
        <v>90</v>
      </c>
      <c r="E303" s="45">
        <v>0</v>
      </c>
      <c r="F303" s="45">
        <v>0</v>
      </c>
      <c r="G303" s="90" t="e">
        <f t="shared" si="23"/>
        <v>#DIV/0!</v>
      </c>
      <c r="I303" s="1"/>
      <c r="J303" s="1"/>
    </row>
    <row r="304" spans="1:10" x14ac:dyDescent="0.25">
      <c r="A304" s="267">
        <v>3211</v>
      </c>
      <c r="B304" s="268"/>
      <c r="C304" s="269"/>
      <c r="D304" s="43" t="s">
        <v>24</v>
      </c>
      <c r="E304" s="45">
        <v>0</v>
      </c>
      <c r="F304" s="45">
        <v>0</v>
      </c>
      <c r="G304" s="90" t="e">
        <f t="shared" si="23"/>
        <v>#DIV/0!</v>
      </c>
      <c r="I304" s="1"/>
      <c r="J304" s="1"/>
    </row>
    <row r="305" spans="1:10" ht="38.25" x14ac:dyDescent="0.25">
      <c r="A305" s="267">
        <v>3214</v>
      </c>
      <c r="B305" s="268"/>
      <c r="C305" s="269"/>
      <c r="D305" s="43" t="s">
        <v>27</v>
      </c>
      <c r="E305" s="45">
        <v>0</v>
      </c>
      <c r="F305" s="45">
        <v>0</v>
      </c>
      <c r="G305" s="90" t="e">
        <f t="shared" si="23"/>
        <v>#DIV/0!</v>
      </c>
      <c r="I305" s="1"/>
      <c r="J305" s="1"/>
    </row>
    <row r="306" spans="1:10" ht="25.5" x14ac:dyDescent="0.25">
      <c r="A306" s="270">
        <v>322</v>
      </c>
      <c r="B306" s="271"/>
      <c r="C306" s="272"/>
      <c r="D306" s="43" t="s">
        <v>17</v>
      </c>
      <c r="E306" s="45">
        <v>0</v>
      </c>
      <c r="F306" s="45">
        <v>0</v>
      </c>
      <c r="G306" s="90" t="e">
        <f t="shared" si="23"/>
        <v>#DIV/0!</v>
      </c>
      <c r="I306" s="1"/>
      <c r="J306" s="1"/>
    </row>
    <row r="307" spans="1:10" ht="38.25" x14ac:dyDescent="0.25">
      <c r="A307" s="267">
        <v>3224</v>
      </c>
      <c r="B307" s="268"/>
      <c r="C307" s="269"/>
      <c r="D307" s="43" t="s">
        <v>49</v>
      </c>
      <c r="E307" s="45">
        <v>0</v>
      </c>
      <c r="F307" s="45">
        <v>0</v>
      </c>
      <c r="G307" s="90" t="e">
        <f t="shared" si="23"/>
        <v>#DIV/0!</v>
      </c>
      <c r="I307" s="1"/>
      <c r="J307" s="1"/>
    </row>
    <row r="308" spans="1:10" ht="25.5" x14ac:dyDescent="0.25">
      <c r="A308" s="270">
        <v>329</v>
      </c>
      <c r="B308" s="271"/>
      <c r="C308" s="272"/>
      <c r="D308" s="43" t="s">
        <v>40</v>
      </c>
      <c r="E308" s="45">
        <v>0</v>
      </c>
      <c r="F308" s="45">
        <v>0</v>
      </c>
      <c r="G308" s="90" t="e">
        <f t="shared" si="23"/>
        <v>#DIV/0!</v>
      </c>
      <c r="H308" s="50"/>
      <c r="I308" s="51"/>
      <c r="J308" s="51"/>
    </row>
    <row r="309" spans="1:10" x14ac:dyDescent="0.25">
      <c r="A309" s="267">
        <v>3293</v>
      </c>
      <c r="B309" s="268"/>
      <c r="C309" s="269"/>
      <c r="D309" s="43" t="s">
        <v>42</v>
      </c>
      <c r="E309" s="45">
        <v>0</v>
      </c>
      <c r="F309" s="45">
        <v>0</v>
      </c>
      <c r="G309" s="90" t="e">
        <f t="shared" si="23"/>
        <v>#DIV/0!</v>
      </c>
      <c r="H309" s="50"/>
      <c r="I309" s="51"/>
      <c r="J309" s="51"/>
    </row>
    <row r="310" spans="1:10" ht="38.25" x14ac:dyDescent="0.25">
      <c r="A310" s="270">
        <v>4</v>
      </c>
      <c r="B310" s="271"/>
      <c r="C310" s="272"/>
      <c r="D310" s="43" t="s">
        <v>76</v>
      </c>
      <c r="E310" s="45">
        <v>0</v>
      </c>
      <c r="F310" s="45">
        <v>0</v>
      </c>
      <c r="G310" s="90" t="e">
        <f t="shared" si="23"/>
        <v>#DIV/0!</v>
      </c>
      <c r="H310" s="70"/>
      <c r="I310" s="71"/>
      <c r="J310" s="71"/>
    </row>
    <row r="311" spans="1:10" ht="51" x14ac:dyDescent="0.25">
      <c r="A311" s="273">
        <v>42</v>
      </c>
      <c r="B311" s="274"/>
      <c r="C311" s="275"/>
      <c r="D311" s="40" t="s">
        <v>77</v>
      </c>
      <c r="E311" s="62">
        <v>0</v>
      </c>
      <c r="F311" s="62">
        <v>0</v>
      </c>
      <c r="G311" s="94" t="e">
        <f t="shared" si="23"/>
        <v>#DIV/0!</v>
      </c>
      <c r="H311" s="60"/>
      <c r="I311" s="61"/>
      <c r="J311" s="61"/>
    </row>
    <row r="312" spans="1:10" x14ac:dyDescent="0.25">
      <c r="A312" s="270">
        <v>421</v>
      </c>
      <c r="B312" s="271"/>
      <c r="C312" s="272"/>
      <c r="D312" s="43" t="s">
        <v>141</v>
      </c>
      <c r="E312" s="45">
        <v>0</v>
      </c>
      <c r="F312" s="45">
        <v>0</v>
      </c>
      <c r="G312" s="90" t="e">
        <f t="shared" si="23"/>
        <v>#DIV/0!</v>
      </c>
      <c r="I312" s="1"/>
      <c r="J312" s="1"/>
    </row>
    <row r="313" spans="1:10" x14ac:dyDescent="0.25">
      <c r="A313" s="267">
        <v>4212</v>
      </c>
      <c r="B313" s="268"/>
      <c r="C313" s="269"/>
      <c r="D313" s="43" t="s">
        <v>142</v>
      </c>
      <c r="E313" s="45">
        <v>0</v>
      </c>
      <c r="F313" s="45">
        <v>0</v>
      </c>
      <c r="G313" s="90" t="e">
        <f t="shared" si="23"/>
        <v>#DIV/0!</v>
      </c>
      <c r="I313" s="1"/>
      <c r="J313" s="1"/>
    </row>
    <row r="314" spans="1:10" ht="25.5" x14ac:dyDescent="0.25">
      <c r="A314" s="267">
        <v>4214</v>
      </c>
      <c r="B314" s="268"/>
      <c r="C314" s="269"/>
      <c r="D314" s="43" t="s">
        <v>143</v>
      </c>
      <c r="E314" s="45">
        <v>0</v>
      </c>
      <c r="F314" s="45">
        <v>0</v>
      </c>
      <c r="G314" s="90" t="e">
        <f t="shared" si="23"/>
        <v>#DIV/0!</v>
      </c>
      <c r="I314" s="1"/>
      <c r="J314" s="1"/>
    </row>
  </sheetData>
  <mergeCells count="306">
    <mergeCell ref="A16:C16"/>
    <mergeCell ref="A17:C17"/>
    <mergeCell ref="A18:C18"/>
    <mergeCell ref="A19:C19"/>
    <mergeCell ref="A20:C20"/>
    <mergeCell ref="A21:C21"/>
    <mergeCell ref="A1:G1"/>
    <mergeCell ref="A3:G3"/>
    <mergeCell ref="A11:C11"/>
    <mergeCell ref="A12:C12"/>
    <mergeCell ref="A13:C13"/>
    <mergeCell ref="A15:C15"/>
    <mergeCell ref="A14:C14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52:C52"/>
    <mergeCell ref="A53:C53"/>
    <mergeCell ref="A54:C54"/>
    <mergeCell ref="A56:C56"/>
    <mergeCell ref="A57:C57"/>
    <mergeCell ref="A58:C58"/>
    <mergeCell ref="A55:C55"/>
    <mergeCell ref="A46:C46"/>
    <mergeCell ref="A47:C47"/>
    <mergeCell ref="A48:C48"/>
    <mergeCell ref="A49:C49"/>
    <mergeCell ref="A50:C50"/>
    <mergeCell ref="A51:C51"/>
    <mergeCell ref="A64:C64"/>
    <mergeCell ref="A65:C65"/>
    <mergeCell ref="A66:C66"/>
    <mergeCell ref="A67:C67"/>
    <mergeCell ref="A68:C68"/>
    <mergeCell ref="A63:C63"/>
    <mergeCell ref="A59:C59"/>
    <mergeCell ref="A60:C60"/>
    <mergeCell ref="A61:C61"/>
    <mergeCell ref="A62:C62"/>
    <mergeCell ref="A69:C69"/>
    <mergeCell ref="A70:C70"/>
    <mergeCell ref="A107:C107"/>
    <mergeCell ref="A108:C108"/>
    <mergeCell ref="A111:C111"/>
    <mergeCell ref="A112:C112"/>
    <mergeCell ref="A109:C109"/>
    <mergeCell ref="A110:C110"/>
    <mergeCell ref="A100:C100"/>
    <mergeCell ref="A97:C97"/>
    <mergeCell ref="A98:C98"/>
    <mergeCell ref="A99:C99"/>
    <mergeCell ref="A77:C77"/>
    <mergeCell ref="A78:C78"/>
    <mergeCell ref="A79:C79"/>
    <mergeCell ref="A80:C80"/>
    <mergeCell ref="A81:C81"/>
    <mergeCell ref="A82:C82"/>
    <mergeCell ref="A71:C71"/>
    <mergeCell ref="A72:C72"/>
    <mergeCell ref="A73:C73"/>
    <mergeCell ref="A74:C74"/>
    <mergeCell ref="A75:C75"/>
    <mergeCell ref="A76:C76"/>
    <mergeCell ref="A87:C87"/>
    <mergeCell ref="A88:C88"/>
    <mergeCell ref="A89:C89"/>
    <mergeCell ref="A90:C90"/>
    <mergeCell ref="A91:C91"/>
    <mergeCell ref="A92:C92"/>
    <mergeCell ref="A96:C96"/>
    <mergeCell ref="A83:C83"/>
    <mergeCell ref="A84:C84"/>
    <mergeCell ref="A85:C85"/>
    <mergeCell ref="A86:C86"/>
    <mergeCell ref="A93:C93"/>
    <mergeCell ref="A94:C94"/>
    <mergeCell ref="A95:C95"/>
    <mergeCell ref="A105:C105"/>
    <mergeCell ref="A106:C106"/>
    <mergeCell ref="A113:C113"/>
    <mergeCell ref="A103:C103"/>
    <mergeCell ref="A104:C104"/>
    <mergeCell ref="A101:C101"/>
    <mergeCell ref="A102:C102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44:C144"/>
    <mergeCell ref="A145:C145"/>
    <mergeCell ref="A146:C146"/>
    <mergeCell ref="A147:C147"/>
    <mergeCell ref="A149:C149"/>
    <mergeCell ref="A150:C150"/>
    <mergeCell ref="A148:C148"/>
    <mergeCell ref="A138:C138"/>
    <mergeCell ref="A139:C139"/>
    <mergeCell ref="A140:C140"/>
    <mergeCell ref="A141:C141"/>
    <mergeCell ref="A142:C142"/>
    <mergeCell ref="A143:C143"/>
    <mergeCell ref="A157:C157"/>
    <mergeCell ref="A158:C158"/>
    <mergeCell ref="A159:C159"/>
    <mergeCell ref="A160:C160"/>
    <mergeCell ref="A161:C161"/>
    <mergeCell ref="A162:C162"/>
    <mergeCell ref="A151:C151"/>
    <mergeCell ref="A152:C152"/>
    <mergeCell ref="A153:C153"/>
    <mergeCell ref="A154:C154"/>
    <mergeCell ref="A155:C155"/>
    <mergeCell ref="A156:C156"/>
    <mergeCell ref="A172:C172"/>
    <mergeCell ref="A169:C169"/>
    <mergeCell ref="A170:C170"/>
    <mergeCell ref="A171:C171"/>
    <mergeCell ref="A163:C163"/>
    <mergeCell ref="A164:C164"/>
    <mergeCell ref="A165:C165"/>
    <mergeCell ref="A166:C166"/>
    <mergeCell ref="A167:C167"/>
    <mergeCell ref="A168:C168"/>
    <mergeCell ref="A179:C179"/>
    <mergeCell ref="A180:C180"/>
    <mergeCell ref="A181:C181"/>
    <mergeCell ref="A182:C182"/>
    <mergeCell ref="A183:C183"/>
    <mergeCell ref="A184:C184"/>
    <mergeCell ref="A173:C173"/>
    <mergeCell ref="A174:C174"/>
    <mergeCell ref="A175:C175"/>
    <mergeCell ref="A176:C176"/>
    <mergeCell ref="A177:C177"/>
    <mergeCell ref="A178:C178"/>
    <mergeCell ref="A191:C191"/>
    <mergeCell ref="A192:C192"/>
    <mergeCell ref="A193:C193"/>
    <mergeCell ref="A194:C194"/>
    <mergeCell ref="A195:C195"/>
    <mergeCell ref="A196:C196"/>
    <mergeCell ref="A185:C185"/>
    <mergeCell ref="A186:C186"/>
    <mergeCell ref="A187:C187"/>
    <mergeCell ref="A188:C188"/>
    <mergeCell ref="A189:C189"/>
    <mergeCell ref="A190:C190"/>
    <mergeCell ref="A203:C203"/>
    <mergeCell ref="A204:C204"/>
    <mergeCell ref="A205:C205"/>
    <mergeCell ref="A206:C206"/>
    <mergeCell ref="A207:C207"/>
    <mergeCell ref="A209:C209"/>
    <mergeCell ref="A208:C208"/>
    <mergeCell ref="A197:C197"/>
    <mergeCell ref="A198:C198"/>
    <mergeCell ref="A199:C199"/>
    <mergeCell ref="A200:C200"/>
    <mergeCell ref="A201:C201"/>
    <mergeCell ref="A202:C202"/>
    <mergeCell ref="A216:C216"/>
    <mergeCell ref="A217:C217"/>
    <mergeCell ref="A218:C218"/>
    <mergeCell ref="A219:C219"/>
    <mergeCell ref="A210:C210"/>
    <mergeCell ref="A211:C211"/>
    <mergeCell ref="A212:C212"/>
    <mergeCell ref="A213:C213"/>
    <mergeCell ref="A214:C214"/>
    <mergeCell ref="A215:C215"/>
    <mergeCell ref="A226:C226"/>
    <mergeCell ref="A228:C228"/>
    <mergeCell ref="A227:C227"/>
    <mergeCell ref="A220:C220"/>
    <mergeCell ref="A221:C221"/>
    <mergeCell ref="A222:C222"/>
    <mergeCell ref="A223:C223"/>
    <mergeCell ref="A224:C224"/>
    <mergeCell ref="A225:C225"/>
    <mergeCell ref="A235:C235"/>
    <mergeCell ref="A236:C236"/>
    <mergeCell ref="A237:C237"/>
    <mergeCell ref="A238:C238"/>
    <mergeCell ref="A239:C239"/>
    <mergeCell ref="A240:C240"/>
    <mergeCell ref="A229:C229"/>
    <mergeCell ref="A230:C230"/>
    <mergeCell ref="A231:C231"/>
    <mergeCell ref="A232:C232"/>
    <mergeCell ref="A233:C233"/>
    <mergeCell ref="A234:C234"/>
    <mergeCell ref="A247:C247"/>
    <mergeCell ref="A248:C248"/>
    <mergeCell ref="A249:C249"/>
    <mergeCell ref="A250:C250"/>
    <mergeCell ref="A252:C252"/>
    <mergeCell ref="A253:C253"/>
    <mergeCell ref="A251:C251"/>
    <mergeCell ref="A241:C241"/>
    <mergeCell ref="A242:C242"/>
    <mergeCell ref="A243:C243"/>
    <mergeCell ref="A244:C244"/>
    <mergeCell ref="A245:C245"/>
    <mergeCell ref="A246:C246"/>
    <mergeCell ref="A260:C260"/>
    <mergeCell ref="A261:C261"/>
    <mergeCell ref="A262:C262"/>
    <mergeCell ref="A263:C263"/>
    <mergeCell ref="A264:C264"/>
    <mergeCell ref="A265:C265"/>
    <mergeCell ref="A254:C254"/>
    <mergeCell ref="A255:C255"/>
    <mergeCell ref="A256:C256"/>
    <mergeCell ref="A257:C257"/>
    <mergeCell ref="A258:C258"/>
    <mergeCell ref="A259:C259"/>
    <mergeCell ref="A273:C273"/>
    <mergeCell ref="A274:C274"/>
    <mergeCell ref="A275:C275"/>
    <mergeCell ref="A276:C276"/>
    <mergeCell ref="A277:C277"/>
    <mergeCell ref="A278:C278"/>
    <mergeCell ref="A266:C266"/>
    <mergeCell ref="A267:C267"/>
    <mergeCell ref="A268:C268"/>
    <mergeCell ref="A269:C269"/>
    <mergeCell ref="A271:C271"/>
    <mergeCell ref="A272:C272"/>
    <mergeCell ref="A270:C270"/>
    <mergeCell ref="A285:C285"/>
    <mergeCell ref="A286:C286"/>
    <mergeCell ref="A287:C287"/>
    <mergeCell ref="A288:C288"/>
    <mergeCell ref="A289:C289"/>
    <mergeCell ref="A290:C290"/>
    <mergeCell ref="A279:C279"/>
    <mergeCell ref="A280:C280"/>
    <mergeCell ref="A281:C281"/>
    <mergeCell ref="A282:C282"/>
    <mergeCell ref="A283:C283"/>
    <mergeCell ref="A284:C284"/>
    <mergeCell ref="A297:C297"/>
    <mergeCell ref="A298:C298"/>
    <mergeCell ref="A299:C299"/>
    <mergeCell ref="A300:C300"/>
    <mergeCell ref="A301:C301"/>
    <mergeCell ref="A302:C302"/>
    <mergeCell ref="A291:C291"/>
    <mergeCell ref="A292:C292"/>
    <mergeCell ref="A293:C293"/>
    <mergeCell ref="A294:C294"/>
    <mergeCell ref="A295:C295"/>
    <mergeCell ref="A296:C296"/>
    <mergeCell ref="A309:C309"/>
    <mergeCell ref="A310:C310"/>
    <mergeCell ref="A311:C311"/>
    <mergeCell ref="A312:C312"/>
    <mergeCell ref="A313:C313"/>
    <mergeCell ref="A314:C314"/>
    <mergeCell ref="A303:C303"/>
    <mergeCell ref="A304:C304"/>
    <mergeCell ref="A305:C305"/>
    <mergeCell ref="A306:C306"/>
    <mergeCell ref="A307:C307"/>
    <mergeCell ref="A308:C3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prihoda i rashoda</vt:lpstr>
      <vt:lpstr>Rashodi prema funkcijskoj klasi</vt:lpstr>
      <vt:lpstr>Prihodi i rashodi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</dc:creator>
  <cp:lastModifiedBy>Lea</cp:lastModifiedBy>
  <dcterms:created xsi:type="dcterms:W3CDTF">2025-07-10T06:13:35Z</dcterms:created>
  <dcterms:modified xsi:type="dcterms:W3CDTF">2025-07-21T06:51:15Z</dcterms:modified>
</cp:coreProperties>
</file>