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Lea\RVI IZVRŠENJE\izvršenje 12-2024\"/>
    </mc:Choice>
  </mc:AlternateContent>
  <bookViews>
    <workbookView xWindow="0" yWindow="0" windowWidth="22575" windowHeight="10425"/>
  </bookViews>
  <sheets>
    <sheet name="SAŽETAK" sheetId="1" r:id="rId1"/>
    <sheet name=" Račun prihoda i rashoda" sheetId="3" r:id="rId2"/>
    <sheet name="Rashodi prema funkcijskoj kl" sheetId="5" r:id="rId3"/>
    <sheet name="Prihodi i rashodi po izvorima" sheetId="8" r:id="rId4"/>
    <sheet name="POSEBNI DIO" sheetId="7" r:id="rId5"/>
  </sheets>
  <definedNames>
    <definedName name="_xlnm._FilterDatabase" localSheetId="4" hidden="1">'POSEBNI DIO'!$A$4:$G$317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E39" i="3" s="1"/>
  <c r="I32" i="1"/>
  <c r="I14" i="1"/>
  <c r="I9" i="1"/>
  <c r="F32" i="1"/>
  <c r="I11" i="1"/>
  <c r="H11" i="1"/>
  <c r="F14" i="1"/>
  <c r="K32" i="1" l="1"/>
  <c r="J32" i="1"/>
  <c r="K29" i="1"/>
  <c r="J29" i="1"/>
  <c r="K28" i="1"/>
  <c r="J28" i="1"/>
  <c r="K10" i="1"/>
  <c r="K11" i="1"/>
  <c r="K12" i="1"/>
  <c r="K13" i="1"/>
  <c r="K14" i="1"/>
  <c r="K9" i="1"/>
  <c r="J10" i="1"/>
  <c r="J11" i="1"/>
  <c r="J12" i="1"/>
  <c r="J13" i="1"/>
  <c r="J14" i="1"/>
  <c r="J9" i="1"/>
  <c r="E113" i="3" l="1"/>
  <c r="F55" i="3"/>
  <c r="F58" i="3"/>
  <c r="F65" i="3"/>
  <c r="F70" i="3"/>
  <c r="F77" i="3"/>
  <c r="F87" i="3"/>
  <c r="G90" i="3"/>
  <c r="F98" i="3"/>
  <c r="F97" i="3" s="1"/>
  <c r="F102" i="3"/>
  <c r="F101" i="3" s="1"/>
  <c r="F105" i="3"/>
  <c r="F104" i="3" s="1"/>
  <c r="F113" i="3"/>
  <c r="F118" i="3"/>
  <c r="G112" i="3"/>
  <c r="H112" i="3"/>
  <c r="C55" i="3"/>
  <c r="C58" i="3"/>
  <c r="C60" i="3"/>
  <c r="C65" i="3"/>
  <c r="C70" i="3"/>
  <c r="C77" i="3"/>
  <c r="C87" i="3"/>
  <c r="C89" i="3"/>
  <c r="C98" i="3"/>
  <c r="C97" i="3" s="1"/>
  <c r="C102" i="3"/>
  <c r="C101" i="3" s="1"/>
  <c r="C105" i="3"/>
  <c r="C104" i="3" s="1"/>
  <c r="C110" i="3"/>
  <c r="G110" i="3" s="1"/>
  <c r="C113" i="3"/>
  <c r="C118" i="3"/>
  <c r="C121" i="3"/>
  <c r="C120" i="3" s="1"/>
  <c r="G120" i="3" s="1"/>
  <c r="E118" i="3"/>
  <c r="H56" i="3"/>
  <c r="H57" i="3"/>
  <c r="H59" i="3"/>
  <c r="H61" i="3"/>
  <c r="H62" i="3"/>
  <c r="H63" i="3"/>
  <c r="H66" i="3"/>
  <c r="H67" i="3"/>
  <c r="H68" i="3"/>
  <c r="H69" i="3"/>
  <c r="H71" i="3"/>
  <c r="H72" i="3"/>
  <c r="H73" i="3"/>
  <c r="H74" i="3"/>
  <c r="H75" i="3"/>
  <c r="H76" i="3"/>
  <c r="H78" i="3"/>
  <c r="H79" i="3"/>
  <c r="H80" i="3"/>
  <c r="H81" i="3"/>
  <c r="H82" i="3"/>
  <c r="H83" i="3"/>
  <c r="H84" i="3"/>
  <c r="H85" i="3"/>
  <c r="H86" i="3"/>
  <c r="H88" i="3"/>
  <c r="H90" i="3"/>
  <c r="H91" i="3"/>
  <c r="H92" i="3"/>
  <c r="H93" i="3"/>
  <c r="H94" i="3"/>
  <c r="H95" i="3"/>
  <c r="H96" i="3"/>
  <c r="H99" i="3"/>
  <c r="H100" i="3"/>
  <c r="H103" i="3"/>
  <c r="H106" i="3"/>
  <c r="H107" i="3"/>
  <c r="H111" i="3"/>
  <c r="H114" i="3"/>
  <c r="H115" i="3"/>
  <c r="H116" i="3"/>
  <c r="H117" i="3"/>
  <c r="H119" i="3"/>
  <c r="H122" i="3"/>
  <c r="G56" i="3"/>
  <c r="G57" i="3"/>
  <c r="G59" i="3"/>
  <c r="G61" i="3"/>
  <c r="G62" i="3"/>
  <c r="G63" i="3"/>
  <c r="G66" i="3"/>
  <c r="G67" i="3"/>
  <c r="G68" i="3"/>
  <c r="G69" i="3"/>
  <c r="G71" i="3"/>
  <c r="G72" i="3"/>
  <c r="G73" i="3"/>
  <c r="G74" i="3"/>
  <c r="G75" i="3"/>
  <c r="G76" i="3"/>
  <c r="G78" i="3"/>
  <c r="G79" i="3"/>
  <c r="G80" i="3"/>
  <c r="G81" i="3"/>
  <c r="G82" i="3"/>
  <c r="G83" i="3"/>
  <c r="G84" i="3"/>
  <c r="G85" i="3"/>
  <c r="G86" i="3"/>
  <c r="G88" i="3"/>
  <c r="G91" i="3"/>
  <c r="G92" i="3"/>
  <c r="G93" i="3"/>
  <c r="G94" i="3"/>
  <c r="G95" i="3"/>
  <c r="G96" i="3"/>
  <c r="G99" i="3"/>
  <c r="G100" i="3"/>
  <c r="G103" i="3"/>
  <c r="G106" i="3"/>
  <c r="G107" i="3"/>
  <c r="G111" i="3"/>
  <c r="G113" i="3"/>
  <c r="G114" i="3"/>
  <c r="G115" i="3"/>
  <c r="G116" i="3"/>
  <c r="G117" i="3"/>
  <c r="G119" i="3"/>
  <c r="G122" i="3"/>
  <c r="E13" i="3"/>
  <c r="E34" i="3"/>
  <c r="E44" i="3"/>
  <c r="E43" i="3" s="1"/>
  <c r="C14" i="3"/>
  <c r="C16" i="3"/>
  <c r="C19" i="3"/>
  <c r="C22" i="3"/>
  <c r="C24" i="3"/>
  <c r="C29" i="3"/>
  <c r="C28" i="3" s="1"/>
  <c r="C32" i="3"/>
  <c r="C31" i="3" s="1"/>
  <c r="C35" i="3"/>
  <c r="C37" i="3"/>
  <c r="C40" i="3"/>
  <c r="C39" i="3" s="1"/>
  <c r="G42" i="3"/>
  <c r="H42" i="3"/>
  <c r="G30" i="3"/>
  <c r="H30" i="3"/>
  <c r="F40" i="3"/>
  <c r="F35" i="3"/>
  <c r="F37" i="3"/>
  <c r="F32" i="3"/>
  <c r="F29" i="3"/>
  <c r="H29" i="3" s="1"/>
  <c r="F24" i="3"/>
  <c r="F22" i="3"/>
  <c r="F19" i="3"/>
  <c r="F16" i="3"/>
  <c r="G27" i="3"/>
  <c r="H27" i="3"/>
  <c r="G21" i="3"/>
  <c r="H21" i="3"/>
  <c r="G18" i="3"/>
  <c r="H18" i="3"/>
  <c r="G118" i="3" l="1"/>
  <c r="C54" i="3"/>
  <c r="C53" i="3" s="1"/>
  <c r="G121" i="3"/>
  <c r="C64" i="3"/>
  <c r="G29" i="3"/>
  <c r="C34" i="3"/>
  <c r="C12" i="3" s="1"/>
  <c r="C109" i="3"/>
  <c r="C108" i="3" s="1"/>
  <c r="H118" i="3"/>
  <c r="F109" i="3"/>
  <c r="G104" i="3"/>
  <c r="G105" i="3"/>
  <c r="G97" i="3"/>
  <c r="G55" i="3"/>
  <c r="C13" i="3"/>
  <c r="G58" i="3"/>
  <c r="G87" i="3"/>
  <c r="G98" i="3"/>
  <c r="G101" i="3"/>
  <c r="G102" i="3"/>
  <c r="F28" i="3"/>
  <c r="H28" i="3" s="1"/>
  <c r="E12" i="3"/>
  <c r="E11" i="3" s="1"/>
  <c r="C52" i="3" l="1"/>
  <c r="G28" i="3"/>
  <c r="H14" i="3"/>
  <c r="H15" i="3"/>
  <c r="H16" i="3"/>
  <c r="H17" i="3"/>
  <c r="H19" i="3"/>
  <c r="H20" i="3"/>
  <c r="H22" i="3"/>
  <c r="H23" i="3"/>
  <c r="H25" i="3"/>
  <c r="H26" i="3"/>
  <c r="H32" i="3"/>
  <c r="H33" i="3"/>
  <c r="H35" i="3"/>
  <c r="H36" i="3"/>
  <c r="H37" i="3"/>
  <c r="H38" i="3"/>
  <c r="H40" i="3"/>
  <c r="H41" i="3"/>
  <c r="H43" i="3"/>
  <c r="H44" i="3"/>
  <c r="G14" i="3"/>
  <c r="G15" i="3"/>
  <c r="G16" i="3"/>
  <c r="G17" i="3"/>
  <c r="G19" i="3"/>
  <c r="G20" i="3"/>
  <c r="G22" i="3"/>
  <c r="G23" i="3"/>
  <c r="G25" i="3"/>
  <c r="G26" i="3"/>
  <c r="G32" i="3"/>
  <c r="G33" i="3"/>
  <c r="G35" i="3"/>
  <c r="G36" i="3"/>
  <c r="G37" i="3"/>
  <c r="G38" i="3"/>
  <c r="G40" i="3"/>
  <c r="G41" i="3"/>
  <c r="G43" i="3"/>
  <c r="G44" i="3"/>
  <c r="G45" i="3"/>
  <c r="G46" i="3"/>
  <c r="E11" i="5"/>
  <c r="D11" i="5"/>
  <c r="E12" i="5"/>
  <c r="D12" i="5"/>
  <c r="G15" i="5"/>
  <c r="B12" i="5"/>
  <c r="F15" i="5"/>
  <c r="J257" i="7"/>
  <c r="K257" i="7"/>
  <c r="I257" i="7"/>
  <c r="J186" i="7"/>
  <c r="I186" i="7"/>
  <c r="J180" i="7"/>
  <c r="K180" i="7"/>
  <c r="I180" i="7"/>
  <c r="J168" i="7"/>
  <c r="I168" i="7"/>
  <c r="J118" i="7"/>
  <c r="I118" i="7"/>
  <c r="J213" i="7"/>
  <c r="I213" i="7"/>
  <c r="J303" i="7"/>
  <c r="I303" i="7"/>
  <c r="J245" i="7"/>
  <c r="I245" i="7"/>
  <c r="J274" i="7"/>
  <c r="I274" i="7"/>
  <c r="J298" i="7"/>
  <c r="I298" i="7"/>
  <c r="J265" i="7"/>
  <c r="I265" i="7"/>
  <c r="J252" i="7"/>
  <c r="I252" i="7"/>
  <c r="I44" i="7"/>
  <c r="I11" i="7"/>
  <c r="I107" i="7"/>
  <c r="J100" i="7"/>
  <c r="I100" i="7"/>
  <c r="J86" i="7"/>
  <c r="I86" i="7"/>
  <c r="J72" i="7"/>
  <c r="I72" i="7"/>
  <c r="I66" i="7"/>
  <c r="J60" i="7"/>
  <c r="K60" i="7"/>
  <c r="I60" i="7"/>
  <c r="I54" i="7"/>
  <c r="Q86" i="7" s="1"/>
  <c r="Q72" i="7" l="1"/>
  <c r="Q100" i="7"/>
  <c r="Q66" i="7"/>
  <c r="C12" i="5"/>
  <c r="G13" i="5" l="1"/>
  <c r="G14" i="5"/>
  <c r="G16" i="5"/>
  <c r="F13" i="5"/>
  <c r="F14" i="5"/>
  <c r="F16" i="5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G26" i="8"/>
  <c r="F26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G11" i="8"/>
  <c r="F11" i="8"/>
  <c r="B26" i="8"/>
  <c r="B11" i="8"/>
  <c r="F117" i="7" l="1"/>
  <c r="E117" i="7"/>
  <c r="E52" i="7"/>
  <c r="E51" i="7" s="1"/>
  <c r="E8" i="7"/>
  <c r="E7" i="7"/>
  <c r="E6" i="7"/>
  <c r="H15" i="7" l="1"/>
  <c r="H16" i="7"/>
  <c r="H17" i="7"/>
  <c r="H18" i="7"/>
  <c r="H20" i="7"/>
  <c r="H21" i="7"/>
  <c r="H22" i="7"/>
  <c r="H23" i="7"/>
  <c r="H24" i="7"/>
  <c r="H26" i="7"/>
  <c r="H27" i="7"/>
  <c r="H28" i="7"/>
  <c r="H29" i="7"/>
  <c r="H30" i="7"/>
  <c r="H31" i="7"/>
  <c r="H32" i="7"/>
  <c r="H33" i="7"/>
  <c r="H35" i="7"/>
  <c r="H36" i="7"/>
  <c r="H37" i="7"/>
  <c r="H38" i="7"/>
  <c r="H39" i="7"/>
  <c r="H42" i="7"/>
  <c r="H48" i="7"/>
  <c r="H50" i="7"/>
  <c r="H59" i="7"/>
  <c r="H60" i="7"/>
  <c r="H61" i="7"/>
  <c r="H65" i="7"/>
  <c r="H71" i="7"/>
  <c r="H77" i="7"/>
  <c r="H79" i="7"/>
  <c r="H81" i="7"/>
  <c r="H84" i="7"/>
  <c r="H85" i="7"/>
  <c r="H91" i="7"/>
  <c r="H93" i="7"/>
  <c r="H95" i="7"/>
  <c r="H98" i="7"/>
  <c r="H105" i="7"/>
  <c r="H106" i="7"/>
  <c r="H112" i="7"/>
  <c r="H122" i="7"/>
  <c r="H124" i="7"/>
  <c r="H126" i="7"/>
  <c r="H127" i="7"/>
  <c r="H130" i="7"/>
  <c r="H131" i="7"/>
  <c r="H132" i="7"/>
  <c r="H134" i="7"/>
  <c r="H135" i="7"/>
  <c r="H136" i="7"/>
  <c r="H137" i="7"/>
  <c r="H138" i="7"/>
  <c r="H139" i="7"/>
  <c r="H141" i="7"/>
  <c r="H142" i="7"/>
  <c r="H143" i="7"/>
  <c r="H144" i="7"/>
  <c r="H145" i="7"/>
  <c r="H146" i="7"/>
  <c r="H147" i="7"/>
  <c r="H148" i="7"/>
  <c r="H149" i="7"/>
  <c r="H151" i="7"/>
  <c r="H153" i="7"/>
  <c r="H154" i="7"/>
  <c r="H155" i="7"/>
  <c r="H158" i="7"/>
  <c r="H159" i="7"/>
  <c r="H160" i="7"/>
  <c r="H161" i="7"/>
  <c r="H162" i="7"/>
  <c r="H165" i="7"/>
  <c r="H166" i="7"/>
  <c r="H172" i="7"/>
  <c r="H174" i="7"/>
  <c r="H176" i="7"/>
  <c r="H177" i="7"/>
  <c r="H178" i="7"/>
  <c r="H180" i="7"/>
  <c r="H181" i="7"/>
  <c r="H182" i="7"/>
  <c r="H183" i="7"/>
  <c r="H184" i="7"/>
  <c r="H190" i="7"/>
  <c r="H191" i="7"/>
  <c r="H192" i="7"/>
  <c r="H193" i="7"/>
  <c r="H194" i="7"/>
  <c r="H196" i="7"/>
  <c r="H197" i="7"/>
  <c r="H198" i="7"/>
  <c r="H199" i="7"/>
  <c r="H200" i="7"/>
  <c r="H202" i="7"/>
  <c r="H204" i="7"/>
  <c r="H205" i="7"/>
  <c r="H209" i="7"/>
  <c r="H216" i="7"/>
  <c r="H217" i="7"/>
  <c r="H219" i="7"/>
  <c r="H221" i="7"/>
  <c r="H222" i="7"/>
  <c r="H223" i="7"/>
  <c r="H226" i="7"/>
  <c r="H227" i="7"/>
  <c r="H229" i="7"/>
  <c r="H231" i="7"/>
  <c r="H232" i="7"/>
  <c r="H234" i="7"/>
  <c r="H236" i="7"/>
  <c r="H237" i="7"/>
  <c r="H238" i="7"/>
  <c r="H241" i="7"/>
  <c r="H244" i="7"/>
  <c r="H247" i="7"/>
  <c r="H248" i="7"/>
  <c r="H250" i="7"/>
  <c r="H256" i="7"/>
  <c r="H257" i="7"/>
  <c r="H258" i="7"/>
  <c r="H259" i="7"/>
  <c r="H261" i="7"/>
  <c r="H262" i="7"/>
  <c r="H263" i="7"/>
  <c r="H264" i="7"/>
  <c r="H268" i="7"/>
  <c r="H269" i="7"/>
  <c r="H270" i="7"/>
  <c r="H271" i="7"/>
  <c r="H272" i="7"/>
  <c r="H278" i="7"/>
  <c r="H279" i="7"/>
  <c r="H280" i="7"/>
  <c r="H281" i="7"/>
  <c r="H282" i="7"/>
  <c r="H284" i="7"/>
  <c r="H285" i="7"/>
  <c r="H286" i="7"/>
  <c r="H287" i="7"/>
  <c r="H289" i="7"/>
  <c r="H291" i="7"/>
  <c r="H292" i="7"/>
  <c r="H293" i="7"/>
  <c r="H294" i="7"/>
  <c r="H295" i="7"/>
  <c r="H296" i="7"/>
  <c r="H301" i="7"/>
  <c r="H302" i="7"/>
  <c r="H306" i="7"/>
  <c r="H307" i="7"/>
  <c r="H308" i="7"/>
  <c r="H310" i="7"/>
  <c r="H311" i="7"/>
  <c r="H313" i="7"/>
  <c r="H317" i="7"/>
  <c r="F14" i="7"/>
  <c r="F19" i="7"/>
  <c r="F25" i="7"/>
  <c r="F34" i="7"/>
  <c r="F41" i="7"/>
  <c r="F40" i="7" s="1"/>
  <c r="F47" i="7"/>
  <c r="F49" i="7"/>
  <c r="F58" i="7"/>
  <c r="F57" i="7" s="1"/>
  <c r="F56" i="7" s="1"/>
  <c r="F55" i="7" s="1"/>
  <c r="F54" i="7" s="1"/>
  <c r="J54" i="7" s="1"/>
  <c r="R86" i="7" s="1"/>
  <c r="F70" i="7"/>
  <c r="F69" i="7" s="1"/>
  <c r="F68" i="7" s="1"/>
  <c r="F67" i="7" s="1"/>
  <c r="F66" i="7" s="1"/>
  <c r="J66" i="7" s="1"/>
  <c r="R100" i="7" s="1"/>
  <c r="F111" i="7"/>
  <c r="F110" i="7" s="1"/>
  <c r="F109" i="7" s="1"/>
  <c r="F108" i="7" s="1"/>
  <c r="F107" i="7" s="1"/>
  <c r="F116" i="7"/>
  <c r="F115" i="7" s="1"/>
  <c r="F114" i="7" s="1"/>
  <c r="F113" i="7" s="1"/>
  <c r="F140" i="7"/>
  <c r="F179" i="7"/>
  <c r="F214" i="7"/>
  <c r="E116" i="7"/>
  <c r="E115" i="7" s="1"/>
  <c r="E114" i="7" s="1"/>
  <c r="E113" i="7" s="1"/>
  <c r="E179" i="7"/>
  <c r="G277" i="7"/>
  <c r="H277" i="7" s="1"/>
  <c r="G283" i="7"/>
  <c r="H283" i="7" s="1"/>
  <c r="G288" i="7"/>
  <c r="H288" i="7" s="1"/>
  <c r="G235" i="7"/>
  <c r="H235" i="7" s="1"/>
  <c r="G230" i="7"/>
  <c r="H230" i="7" s="1"/>
  <c r="G228" i="7"/>
  <c r="H228" i="7" s="1"/>
  <c r="G225" i="7"/>
  <c r="H225" i="7" s="1"/>
  <c r="G218" i="7"/>
  <c r="H218" i="7" s="1"/>
  <c r="G215" i="7"/>
  <c r="H215" i="7" s="1"/>
  <c r="G300" i="7"/>
  <c r="H300" i="7" s="1"/>
  <c r="G233" i="7"/>
  <c r="H233" i="7" s="1"/>
  <c r="G240" i="7"/>
  <c r="G239" i="7" s="1"/>
  <c r="H239" i="7" s="1"/>
  <c r="G243" i="7"/>
  <c r="H243" i="7" s="1"/>
  <c r="G249" i="7"/>
  <c r="G246" i="7" s="1"/>
  <c r="G245" i="7" s="1"/>
  <c r="G111" i="7"/>
  <c r="G104" i="7"/>
  <c r="H104" i="7" s="1"/>
  <c r="G90" i="7"/>
  <c r="H90" i="7" s="1"/>
  <c r="G92" i="7"/>
  <c r="H92" i="7" s="1"/>
  <c r="G94" i="7"/>
  <c r="H94" i="7" s="1"/>
  <c r="G97" i="7"/>
  <c r="H97" i="7" s="1"/>
  <c r="G76" i="7"/>
  <c r="H76" i="7" s="1"/>
  <c r="G78" i="7"/>
  <c r="H78" i="7" s="1"/>
  <c r="G80" i="7"/>
  <c r="H80" i="7" s="1"/>
  <c r="G83" i="7"/>
  <c r="H83" i="7" s="1"/>
  <c r="G70" i="7"/>
  <c r="G69" i="7" s="1"/>
  <c r="G68" i="7" s="1"/>
  <c r="G67" i="7" s="1"/>
  <c r="G66" i="7" s="1"/>
  <c r="K66" i="7" s="1"/>
  <c r="G64" i="7"/>
  <c r="G63" i="7" s="1"/>
  <c r="H63" i="7" s="1"/>
  <c r="G58" i="7"/>
  <c r="G57" i="7" s="1"/>
  <c r="G56" i="7" s="1"/>
  <c r="G55" i="7" s="1"/>
  <c r="G54" i="7" s="1"/>
  <c r="K54" i="7" s="1"/>
  <c r="S86" i="7" s="1"/>
  <c r="G47" i="7"/>
  <c r="G49" i="7"/>
  <c r="G41" i="7"/>
  <c r="G40" i="7" s="1"/>
  <c r="G208" i="7"/>
  <c r="H208" i="7" s="1"/>
  <c r="G201" i="7"/>
  <c r="H201" i="7" s="1"/>
  <c r="G195" i="7"/>
  <c r="H195" i="7" s="1"/>
  <c r="G316" i="7"/>
  <c r="G315" i="7" s="1"/>
  <c r="H315" i="7" s="1"/>
  <c r="G312" i="7"/>
  <c r="G309" i="7" s="1"/>
  <c r="G305" i="7" s="1"/>
  <c r="H305" i="7" s="1"/>
  <c r="G171" i="7"/>
  <c r="H171" i="7" s="1"/>
  <c r="G173" i="7"/>
  <c r="H173" i="7" s="1"/>
  <c r="G175" i="7"/>
  <c r="H175" i="7" s="1"/>
  <c r="G267" i="7"/>
  <c r="G266" i="7" s="1"/>
  <c r="G265" i="7" s="1"/>
  <c r="G129" i="7"/>
  <c r="H129" i="7" s="1"/>
  <c r="G255" i="7"/>
  <c r="G260" i="7"/>
  <c r="H260" i="7" s="1"/>
  <c r="G164" i="7"/>
  <c r="G163" i="7" s="1"/>
  <c r="H163" i="7" s="1"/>
  <c r="G157" i="7"/>
  <c r="G156" i="7" s="1"/>
  <c r="H156" i="7" s="1"/>
  <c r="G152" i="7"/>
  <c r="H152" i="7" s="1"/>
  <c r="G150" i="7"/>
  <c r="H150" i="7" s="1"/>
  <c r="G125" i="7"/>
  <c r="H125" i="7" s="1"/>
  <c r="G123" i="7"/>
  <c r="H123" i="7" s="1"/>
  <c r="G121" i="7"/>
  <c r="H121" i="7" s="1"/>
  <c r="G46" i="7"/>
  <c r="G45" i="7" s="1"/>
  <c r="G44" i="7" s="1"/>
  <c r="H111" i="7" l="1"/>
  <c r="H245" i="7"/>
  <c r="K245" i="7"/>
  <c r="H265" i="7"/>
  <c r="K265" i="7"/>
  <c r="G43" i="7"/>
  <c r="K44" i="7"/>
  <c r="F99" i="7"/>
  <c r="J107" i="7"/>
  <c r="R72" i="7" s="1"/>
  <c r="F46" i="7"/>
  <c r="F45" i="7" s="1"/>
  <c r="F44" i="7" s="1"/>
  <c r="H49" i="7"/>
  <c r="H66" i="7"/>
  <c r="H47" i="7"/>
  <c r="H54" i="7"/>
  <c r="G242" i="7"/>
  <c r="H242" i="7" s="1"/>
  <c r="H40" i="7"/>
  <c r="H266" i="7"/>
  <c r="H246" i="7"/>
  <c r="G82" i="7"/>
  <c r="H82" i="7" s="1"/>
  <c r="G299" i="7"/>
  <c r="G298" i="7" s="1"/>
  <c r="K298" i="7" s="1"/>
  <c r="H157" i="7"/>
  <c r="F53" i="7"/>
  <c r="H179" i="7"/>
  <c r="H70" i="7"/>
  <c r="H58" i="7"/>
  <c r="G254" i="7"/>
  <c r="H254" i="7" s="1"/>
  <c r="F13" i="7"/>
  <c r="F12" i="7" s="1"/>
  <c r="F11" i="7" s="1"/>
  <c r="H309" i="7"/>
  <c r="H249" i="7"/>
  <c r="H164" i="7"/>
  <c r="H69" i="7"/>
  <c r="H57" i="7"/>
  <c r="H316" i="7"/>
  <c r="H312" i="7"/>
  <c r="H240" i="7"/>
  <c r="H68" i="7"/>
  <c r="H64" i="7"/>
  <c r="H56" i="7"/>
  <c r="H267" i="7"/>
  <c r="H255" i="7"/>
  <c r="H67" i="7"/>
  <c r="H55" i="7"/>
  <c r="H41" i="7"/>
  <c r="G103" i="7"/>
  <c r="H103" i="7" s="1"/>
  <c r="G89" i="7"/>
  <c r="H89" i="7" s="1"/>
  <c r="G110" i="7"/>
  <c r="H110" i="7" s="1"/>
  <c r="G224" i="7"/>
  <c r="H224" i="7" s="1"/>
  <c r="G96" i="7"/>
  <c r="H96" i="7" s="1"/>
  <c r="G120" i="7"/>
  <c r="H120" i="7" s="1"/>
  <c r="G62" i="7"/>
  <c r="H62" i="7" s="1"/>
  <c r="G170" i="7"/>
  <c r="G207" i="7"/>
  <c r="H207" i="7" s="1"/>
  <c r="G314" i="7"/>
  <c r="H314" i="7" s="1"/>
  <c r="F52" i="7" l="1"/>
  <c r="F51" i="7" s="1"/>
  <c r="H45" i="7"/>
  <c r="H46" i="7"/>
  <c r="F10" i="7"/>
  <c r="J11" i="7"/>
  <c r="F43" i="7"/>
  <c r="H43" i="7" s="1"/>
  <c r="J44" i="7"/>
  <c r="H44" i="7"/>
  <c r="G297" i="7"/>
  <c r="H297" i="7" s="1"/>
  <c r="H298" i="7"/>
  <c r="G109" i="7"/>
  <c r="H109" i="7" s="1"/>
  <c r="H299" i="7"/>
  <c r="G169" i="7"/>
  <c r="H170" i="7"/>
  <c r="G88" i="7"/>
  <c r="G102" i="7"/>
  <c r="H102" i="7" s="1"/>
  <c r="G206" i="7"/>
  <c r="H206" i="7" s="1"/>
  <c r="G304" i="7"/>
  <c r="R66" i="7" l="1"/>
  <c r="F9" i="7"/>
  <c r="G108" i="7"/>
  <c r="H108" i="7" s="1"/>
  <c r="G87" i="7"/>
  <c r="H88" i="7"/>
  <c r="G303" i="7"/>
  <c r="H304" i="7"/>
  <c r="G168" i="7"/>
  <c r="K168" i="7" s="1"/>
  <c r="H169" i="7"/>
  <c r="G101" i="7"/>
  <c r="H101" i="7" s="1"/>
  <c r="G107" i="7"/>
  <c r="H303" i="7" l="1"/>
  <c r="K303" i="7"/>
  <c r="F8" i="7"/>
  <c r="F7" i="7"/>
  <c r="F6" i="7"/>
  <c r="F5" i="7"/>
  <c r="H107" i="7"/>
  <c r="K107" i="7"/>
  <c r="G167" i="7"/>
  <c r="H168" i="7"/>
  <c r="G86" i="7"/>
  <c r="H87" i="7"/>
  <c r="G100" i="7"/>
  <c r="H86" i="7" l="1"/>
  <c r="K86" i="7"/>
  <c r="H100" i="7"/>
  <c r="K100" i="7"/>
  <c r="H167" i="7"/>
  <c r="G99" i="7"/>
  <c r="H99" i="7" s="1"/>
  <c r="D113" i="3"/>
  <c r="D109" i="3" s="1"/>
  <c r="D108" i="3" s="1"/>
  <c r="D70" i="3"/>
  <c r="D65" i="3"/>
  <c r="D77" i="3"/>
  <c r="D89" i="3"/>
  <c r="D55" i="3"/>
  <c r="D58" i="3"/>
  <c r="D60" i="3"/>
  <c r="D54" i="3" l="1"/>
  <c r="D64" i="3"/>
  <c r="G77" i="3"/>
  <c r="F60" i="3"/>
  <c r="G65" i="3"/>
  <c r="G70" i="3"/>
  <c r="F89" i="3"/>
  <c r="E55" i="3"/>
  <c r="H55" i="3" s="1"/>
  <c r="E58" i="3"/>
  <c r="H58" i="3" s="1"/>
  <c r="E60" i="3"/>
  <c r="E65" i="3"/>
  <c r="E70" i="3"/>
  <c r="E77" i="3"/>
  <c r="E87" i="3"/>
  <c r="H87" i="3" s="1"/>
  <c r="E89" i="3"/>
  <c r="E98" i="3"/>
  <c r="E102" i="3"/>
  <c r="E105" i="3"/>
  <c r="E110" i="3"/>
  <c r="H113" i="3"/>
  <c r="E121" i="3"/>
  <c r="H110" i="3" l="1"/>
  <c r="E109" i="3"/>
  <c r="D53" i="3"/>
  <c r="D52" i="3" s="1"/>
  <c r="G89" i="3"/>
  <c r="F64" i="3"/>
  <c r="F108" i="3"/>
  <c r="G108" i="3" s="1"/>
  <c r="G109" i="3"/>
  <c r="H89" i="3"/>
  <c r="H77" i="3"/>
  <c r="H70" i="3"/>
  <c r="H65" i="3"/>
  <c r="H60" i="3"/>
  <c r="F54" i="3"/>
  <c r="G54" i="3" s="1"/>
  <c r="G60" i="3"/>
  <c r="E120" i="3"/>
  <c r="H120" i="3" s="1"/>
  <c r="H121" i="3"/>
  <c r="E104" i="3"/>
  <c r="H104" i="3" s="1"/>
  <c r="H105" i="3"/>
  <c r="E101" i="3"/>
  <c r="H101" i="3" s="1"/>
  <c r="H102" i="3"/>
  <c r="E97" i="3"/>
  <c r="H97" i="3" s="1"/>
  <c r="H98" i="3"/>
  <c r="E54" i="3"/>
  <c r="E64" i="3"/>
  <c r="D34" i="3"/>
  <c r="D13" i="3"/>
  <c r="D44" i="3"/>
  <c r="F39" i="3"/>
  <c r="G39" i="3" s="1"/>
  <c r="F31" i="3"/>
  <c r="F34" i="3"/>
  <c r="G34" i="3" s="1"/>
  <c r="F53" i="3" l="1"/>
  <c r="G64" i="3"/>
  <c r="H54" i="3"/>
  <c r="H64" i="3"/>
  <c r="E108" i="3"/>
  <c r="H108" i="3" s="1"/>
  <c r="H109" i="3"/>
  <c r="E53" i="3"/>
  <c r="H39" i="3"/>
  <c r="F13" i="3"/>
  <c r="H24" i="3"/>
  <c r="G24" i="3"/>
  <c r="G31" i="3"/>
  <c r="H31" i="3"/>
  <c r="H34" i="3"/>
  <c r="D12" i="3"/>
  <c r="E52" i="3" l="1"/>
  <c r="G13" i="3"/>
  <c r="F12" i="3"/>
  <c r="G12" i="3"/>
  <c r="H13" i="3"/>
  <c r="H12" i="3" l="1"/>
  <c r="H45" i="3"/>
  <c r="H46" i="3"/>
  <c r="G290" i="7" l="1"/>
  <c r="G220" i="7"/>
  <c r="G189" i="7"/>
  <c r="H189" i="7" s="1"/>
  <c r="G203" i="7"/>
  <c r="H203" i="7" s="1"/>
  <c r="G133" i="7"/>
  <c r="H133" i="7" s="1"/>
  <c r="G140" i="7"/>
  <c r="H140" i="7" s="1"/>
  <c r="G253" i="7"/>
  <c r="G75" i="7"/>
  <c r="H75" i="7" s="1"/>
  <c r="G34" i="7"/>
  <c r="H34" i="7" s="1"/>
  <c r="G25" i="7"/>
  <c r="H25" i="7" s="1"/>
  <c r="G19" i="7"/>
  <c r="H19" i="7" s="1"/>
  <c r="G14" i="7"/>
  <c r="H14" i="7" s="1"/>
  <c r="G214" i="7" l="1"/>
  <c r="H220" i="7"/>
  <c r="G276" i="7"/>
  <c r="H290" i="7"/>
  <c r="G252" i="7"/>
  <c r="K252" i="7" s="1"/>
  <c r="H253" i="7"/>
  <c r="G188" i="7"/>
  <c r="G128" i="7"/>
  <c r="H128" i="7" s="1"/>
  <c r="G13" i="7"/>
  <c r="G187" i="7" l="1"/>
  <c r="H188" i="7"/>
  <c r="G275" i="7"/>
  <c r="H276" i="7"/>
  <c r="G12" i="7"/>
  <c r="H13" i="7"/>
  <c r="G251" i="7"/>
  <c r="H251" i="7" s="1"/>
  <c r="H252" i="7"/>
  <c r="G213" i="7"/>
  <c r="H214" i="7"/>
  <c r="G119" i="7"/>
  <c r="H119" i="7" s="1"/>
  <c r="H213" i="7" l="1"/>
  <c r="K213" i="7"/>
  <c r="G274" i="7"/>
  <c r="K274" i="7" s="1"/>
  <c r="S72" i="7" s="1"/>
  <c r="H275" i="7"/>
  <c r="G11" i="7"/>
  <c r="K11" i="7" s="1"/>
  <c r="H12" i="7"/>
  <c r="G186" i="7"/>
  <c r="K186" i="7" s="1"/>
  <c r="H187" i="7"/>
  <c r="G118" i="7"/>
  <c r="G117" i="7" l="1"/>
  <c r="H117" i="7" s="1"/>
  <c r="K118" i="7"/>
  <c r="S66" i="7" s="1"/>
  <c r="G10" i="7"/>
  <c r="H10" i="7" s="1"/>
  <c r="H11" i="7"/>
  <c r="H118" i="7"/>
  <c r="G185" i="7"/>
  <c r="H185" i="7" s="1"/>
  <c r="H186" i="7"/>
  <c r="G273" i="7"/>
  <c r="H273" i="7" s="1"/>
  <c r="H274" i="7"/>
  <c r="D11" i="8"/>
  <c r="D26" i="8"/>
  <c r="G12" i="5" l="1"/>
  <c r="F12" i="5"/>
  <c r="G9" i="7"/>
  <c r="G8" i="7" s="1"/>
  <c r="H8" i="7" s="1"/>
  <c r="G74" i="7"/>
  <c r="H74" i="7" s="1"/>
  <c r="G11" i="5" l="1"/>
  <c r="F11" i="5"/>
  <c r="G7" i="7"/>
  <c r="H7" i="7" s="1"/>
  <c r="G6" i="7"/>
  <c r="H6" i="7" s="1"/>
  <c r="H9" i="7"/>
  <c r="G73" i="7"/>
  <c r="H73" i="7" s="1"/>
  <c r="G212" i="7"/>
  <c r="E214" i="7"/>
  <c r="H212" i="7" l="1"/>
  <c r="G116" i="7"/>
  <c r="G72" i="7"/>
  <c r="G211" i="7"/>
  <c r="H211" i="7" s="1"/>
  <c r="C26" i="8"/>
  <c r="E26" i="8"/>
  <c r="C11" i="8"/>
  <c r="E11" i="8"/>
  <c r="H72" i="7" l="1"/>
  <c r="K72" i="7"/>
  <c r="S100" i="7" s="1"/>
  <c r="H116" i="7"/>
  <c r="G115" i="7"/>
  <c r="G53" i="7"/>
  <c r="G52" i="7" s="1"/>
  <c r="G210" i="7"/>
  <c r="H210" i="7" s="1"/>
  <c r="G11" i="1"/>
  <c r="E5" i="7"/>
  <c r="G114" i="7" l="1"/>
  <c r="H115" i="7"/>
  <c r="H52" i="7"/>
  <c r="G51" i="7"/>
  <c r="H51" i="7" s="1"/>
  <c r="H53" i="7"/>
  <c r="G5" i="7"/>
  <c r="H5" i="7" s="1"/>
  <c r="F11" i="3"/>
  <c r="D43" i="3"/>
  <c r="G53" i="3" l="1"/>
  <c r="H53" i="3"/>
  <c r="H11" i="3"/>
  <c r="G11" i="3"/>
  <c r="H114" i="7"/>
  <c r="G113" i="7"/>
  <c r="H113" i="7" s="1"/>
  <c r="F52" i="3"/>
  <c r="D11" i="3"/>
  <c r="G52" i="3" l="1"/>
  <c r="H52" i="3"/>
  <c r="E140" i="7"/>
  <c r="E89" i="7" l="1"/>
</calcChain>
</file>

<file path=xl/sharedStrings.xml><?xml version="1.0" encoding="utf-8"?>
<sst xmlns="http://schemas.openxmlformats.org/spreadsheetml/2006/main" count="612" uniqueCount="251">
  <si>
    <t>PRIHODI UKUPNO</t>
  </si>
  <si>
    <t>PRIHODI POSLOVANJA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</si>
  <si>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</si>
  <si>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</si>
  <si>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</si>
  <si>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</si>
  <si>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</si>
  <si>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</si>
  <si>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</si>
  <si>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</si>
  <si>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</si>
  <si>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</si>
  <si>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</si>
  <si>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Skupina</t>
  </si>
  <si>
    <t>Prihodi poslovanja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</si>
  <si>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</si>
  <si>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</si>
  <si>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</si>
  <si>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</si>
  <si>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</si>
  <si>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</si>
  <si>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</si>
  <si>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</si>
  <si>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</si>
  <si>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</si>
  <si>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</si>
  <si>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</si>
  <si>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</si>
  <si>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</si>
  <si>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</si>
  <si>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</si>
  <si>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</si>
  <si>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</si>
  <si>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C) PRENESENI VIŠAK ILI PRENESENI MANJAK I VIŠEGODIŠNJI PLAN URAVNOTEŽENJA</t>
  </si>
  <si>
    <t>PROGRAM 1003</t>
  </si>
  <si>
    <t>MINIMALNI STANDARD U SREDNJEM ŠKOLSTVU I UČENIČKOM DOMU-MATERIJALNI I FINANCIJSKI RASHODI</t>
  </si>
  <si>
    <t>Aktivnost A100001</t>
  </si>
  <si>
    <t>Izvor financiranja 4.2.</t>
  </si>
  <si>
    <t>DECENTRALIZIRANA SREDSTVA - SŠ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</si>
  <si>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</si>
  <si>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</si>
  <si>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</si>
  <si>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</si>
  <si>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</si>
  <si>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</si>
  <si>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</si>
  <si>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</si>
  <si>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</si>
  <si>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</si>
  <si>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</si>
  <si>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</si>
  <si>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</si>
  <si>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</si>
  <si>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</si>
  <si>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</si>
  <si>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</si>
  <si>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</si>
  <si>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</si>
  <si>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</si>
  <si>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</si>
  <si>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</si>
  <si>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</si>
  <si>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</si>
  <si>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</si>
  <si>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</si>
  <si>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</si>
  <si>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Aktivnost A100002</t>
  </si>
  <si>
    <t>TEKUĆE INVESTICIJSKO ODRŽAVANJE-minimalni standard</t>
  </si>
  <si>
    <t>Materijal i dijelovi za tekuće i investicijsko održavanje</t>
  </si>
  <si>
    <t>Rahodi za usluge</t>
  </si>
  <si>
    <t>Usluge tekućeg i investicijskog održavanja</t>
  </si>
  <si>
    <t>Tekući projekt T100002</t>
  </si>
  <si>
    <t>ŽUPANIJSKA STRUČNA VIJEĆA</t>
  </si>
  <si>
    <t>Izvor 1.1.</t>
  </si>
  <si>
    <t>OPĆI PRIHODI I PRIMICI</t>
  </si>
  <si>
    <t>Plaće za redovan rad</t>
  </si>
  <si>
    <t>Ostali rashodi za zaposlene</t>
  </si>
  <si>
    <t>Doprinosi za obvezno zdravstveno osiguranje</t>
  </si>
  <si>
    <t>POMOĆI</t>
  </si>
  <si>
    <t>TEKUĆI PROJEKT T100041</t>
  </si>
  <si>
    <t>E-TEHNIČAR</t>
  </si>
  <si>
    <t>IZVOR 1.1.</t>
  </si>
  <si>
    <t>VLASTITI PRIHODI</t>
  </si>
  <si>
    <t>Doprinosi za mirovinsko osiguranje</t>
  </si>
  <si>
    <t>Službena i radna odjeća</t>
  </si>
  <si>
    <t>Naknade troškova osobama izvan radnog odnosa</t>
  </si>
  <si>
    <t>Zatezne kamate</t>
  </si>
  <si>
    <t>IZVOR 4.</t>
  </si>
  <si>
    <t>PRIHODI ZA POSEBNE NAMJENE</t>
  </si>
  <si>
    <t>IZVOR 4.M.</t>
  </si>
  <si>
    <t>PRIHODI ZA POSEBNE NAMJENE- SŠ</t>
  </si>
  <si>
    <t>IZVOR 5.</t>
  </si>
  <si>
    <t xml:space="preserve">IZVOR 5.L. </t>
  </si>
  <si>
    <t>POMOĆI-SŠ</t>
  </si>
  <si>
    <t>IZVOR 6.</t>
  </si>
  <si>
    <t>DONACIJE</t>
  </si>
  <si>
    <t>IZVOR 6.4.</t>
  </si>
  <si>
    <t>DONACIJE-SŠ</t>
  </si>
  <si>
    <t>POMOĆI - SŠ</t>
  </si>
  <si>
    <t>doprinosi za mirovinsko osiguranje</t>
  </si>
  <si>
    <t xml:space="preserve">tekući projekt T100009 </t>
  </si>
  <si>
    <t>OPREMA ŠKOLA</t>
  </si>
  <si>
    <t>Uredska oprema i namještaj</t>
  </si>
  <si>
    <t>oprema za održavanje i zaštitu</t>
  </si>
  <si>
    <t>Uređaji</t>
  </si>
  <si>
    <t>Knjige</t>
  </si>
  <si>
    <t>TEKUĆI PROJEKT T100018</t>
  </si>
  <si>
    <t>PROGRAM ERASMUS</t>
  </si>
  <si>
    <t>POMOĆI SŠ</t>
  </si>
  <si>
    <t xml:space="preserve">IZVOR 3.4. </t>
  </si>
  <si>
    <t>VLASTITI PRIHODI - SŠ</t>
  </si>
  <si>
    <t xml:space="preserve">IZVOR 3.6. </t>
  </si>
  <si>
    <t>VLASTITI PRIHODI-PRENESENI VIŠAK PRIHODA-SŠ</t>
  </si>
  <si>
    <t>uređaji</t>
  </si>
  <si>
    <t>knjige</t>
  </si>
  <si>
    <t>Tekući projekt T100021</t>
  </si>
  <si>
    <t>RCK U STRUKOVNOM OBRAZOVANJU U STROJARSTVU -INDU</t>
  </si>
  <si>
    <t>IZVOR 5.S.</t>
  </si>
  <si>
    <t>EU POMOĆI-SŠ</t>
  </si>
  <si>
    <t>Prihodi od pruženih usluga</t>
  </si>
  <si>
    <t>Višak prihoda</t>
  </si>
  <si>
    <t>Tekuće pomoći od institucija i tijela EU</t>
  </si>
  <si>
    <t>Tekuće pomoći temeljem prijenosa EU sredstava</t>
  </si>
  <si>
    <t>Tekući prijenosi između proračunskih korisnika istog proračuna temeljem prijenosa EU sredstava</t>
  </si>
  <si>
    <t>Tekuće donacije</t>
  </si>
  <si>
    <t>Plaće za prekovremeni rad</t>
  </si>
  <si>
    <t>Dodatna ulaganja na građevinskim objektima</t>
  </si>
  <si>
    <t>naknade troškova zaposlenima</t>
  </si>
  <si>
    <t>Plaće(Bruto)</t>
  </si>
  <si>
    <t>Doprinosi na plaće</t>
  </si>
  <si>
    <t>Rashodi za nabavu proizvedene dugotrajne imovine</t>
  </si>
  <si>
    <t>Knjige, umjetnička djela i ostale izložbene vrijednosti</t>
  </si>
  <si>
    <t>Ostali nespomenuti rashodi psolovanja</t>
  </si>
  <si>
    <t>Postrojenja i oprema</t>
  </si>
  <si>
    <t>Rashodi za dodatna ulaganja na nefinancijskoj imovini</t>
  </si>
  <si>
    <t>prihodi po posebnim propisima</t>
  </si>
  <si>
    <t>prihodi od prodaje proizvoda</t>
  </si>
  <si>
    <t>Vlastiti izvori</t>
  </si>
  <si>
    <t>Rezultat poslovanja</t>
  </si>
  <si>
    <t>Višak/manjak prihoda</t>
  </si>
  <si>
    <t>Pomoći temeljem prijenosa EU sredstava</t>
  </si>
  <si>
    <t>pomoći između proračunskih korisnika istog proračuna</t>
  </si>
  <si>
    <t>donacije od pravnih i fizičkih osoba</t>
  </si>
  <si>
    <t>Prihodi od upravnih i administrativnih pristojbi</t>
  </si>
  <si>
    <t>Prihodi od prodaje proizvoda</t>
  </si>
  <si>
    <t>09 Obrazovanje</t>
  </si>
  <si>
    <t>092 Srednjoškolsko obrazovanje</t>
  </si>
  <si>
    <t>096 Dodatne usluge u obrazovanju</t>
  </si>
  <si>
    <t>prihodi iz nadležnog proračuna i od HZZO-a temeljem ugovornih obveza</t>
  </si>
  <si>
    <t>Prihodi iz nadležnog proračuna za financiranje rashoda poslovanja</t>
  </si>
  <si>
    <t>PRIHODI IZ PRORAČUNA</t>
  </si>
  <si>
    <t>Rashodi ukupno (3+4)</t>
  </si>
  <si>
    <t>Ukupno</t>
  </si>
  <si>
    <t>098 Usluge obrazovanja koje nisu drugdje svrstane</t>
  </si>
  <si>
    <t xml:space="preserve">program 1001 </t>
  </si>
  <si>
    <t>Pojačani standard u školstvu</t>
  </si>
  <si>
    <t>Materijal i sirovine</t>
  </si>
  <si>
    <t>Naknade građanima i kućanstvima u naravi</t>
  </si>
  <si>
    <t>Ostale naknade građanima i kućanstvima iz proračuna</t>
  </si>
  <si>
    <t>Naknade građanima i kućanstvima na temelju osiguranja i druge naknade</t>
  </si>
  <si>
    <t>Ostali rashodi</t>
  </si>
  <si>
    <t>Doprinosi za obvezno osiguranje  u slučaju nezaposlenosti</t>
  </si>
  <si>
    <t>Troškovi sudskih postupaka</t>
  </si>
  <si>
    <t>Tekuće donacije u naravi</t>
  </si>
  <si>
    <t>Tekuće donacije u novcu</t>
  </si>
  <si>
    <t>Plan za 2024.</t>
  </si>
  <si>
    <t>PRSTEN POTPORE - VI</t>
  </si>
  <si>
    <t>TEKUĆI PROJEKT T100055</t>
  </si>
  <si>
    <t>PRSTEN POTPORE - VII</t>
  </si>
  <si>
    <t>TEKUĆI PROJEKT T100058</t>
  </si>
  <si>
    <t>Brojčana oznaka i naziv</t>
  </si>
  <si>
    <t>RASHODI POSLOVANJA PREMA IZVORIMA FINANCIRANJA</t>
  </si>
  <si>
    <t>PRIHODI POSLOVANJA PREMA IZVORIMA FINANCIRANJA</t>
  </si>
  <si>
    <t>1.1. Opći prihodi i primici</t>
  </si>
  <si>
    <t>5.S. EU Pomoći</t>
  </si>
  <si>
    <t>5.L. Pomoći</t>
  </si>
  <si>
    <t>3.4. Vlastiti prihodi</t>
  </si>
  <si>
    <t>4.2. Decentralizirana sredstva</t>
  </si>
  <si>
    <t>3.6. Vlastiti prihodi - preneseni višak prihoda</t>
  </si>
  <si>
    <t>6.4. Donacije</t>
  </si>
  <si>
    <t>4.M. Prihodi za posebne namjene</t>
  </si>
  <si>
    <t>TEKUĆI PROJEKT T100023</t>
  </si>
  <si>
    <t>OPSKRBA BESPLATNIM ZALIHAMA MENSTRUALNIH HIGIJENSKIH POTREPŠTINA</t>
  </si>
  <si>
    <t xml:space="preserve">Aktivnost A100001 </t>
  </si>
  <si>
    <t>Administrativno, tehničko i stručno osoblje</t>
  </si>
  <si>
    <t>INDEKS</t>
  </si>
  <si>
    <t>Knjige u knjižnici</t>
  </si>
  <si>
    <t>naknada za prijevoz, rad na terenu</t>
  </si>
  <si>
    <t xml:space="preserve">Tekući prijenosi između proračunskih korisnika istog proračuna </t>
  </si>
  <si>
    <t>Potpore od međunarodnih organizacija</t>
  </si>
  <si>
    <t>Potpore iz proračuna</t>
  </si>
  <si>
    <t>Tekuće potpore iz proračuna</t>
  </si>
  <si>
    <t>Pomoći proračunskim korisnicima iz proračuna koji  im nije nadležan</t>
  </si>
  <si>
    <t>Tekuće pomoći proračunskim korisnicima iz proračuna koji im nije nadležan</t>
  </si>
  <si>
    <t>Plaće</t>
  </si>
  <si>
    <t>Poslovni objekti</t>
  </si>
  <si>
    <t>Građevinski objekti</t>
  </si>
  <si>
    <t>Komunikacijska oprema</t>
  </si>
  <si>
    <t>Naknade za rad predstavničkih i izvršnih tijela</t>
  </si>
  <si>
    <t>PROGRAMI SREDNJIH ŠKOLA IZVAN ŽUPANIJSKOG PRORAČUNA</t>
  </si>
  <si>
    <t>PRIJEDLOG IZVRŠENJA FINANCIJSKOG PLANA 1.1.-31.12.2024. SREDNJE ŠKOLE DUGO SELO</t>
  </si>
  <si>
    <t>Izvršenje  1.1. - 31.12.2024.</t>
  </si>
  <si>
    <t>Izvršenje  1.1.-31.12.2024.</t>
  </si>
  <si>
    <t>Naknada za korištenje privqatnog automobila u službene svrhe</t>
  </si>
  <si>
    <t>TEKUĆI PROJEKT T100040</t>
  </si>
  <si>
    <t>STRUČNO USAVRŠAVANJE DJELATNIKA U ŠKOLSTVU</t>
  </si>
  <si>
    <t>PROGRAM 1002</t>
  </si>
  <si>
    <t>KAPITALNO ULAGANJE</t>
  </si>
  <si>
    <t>TEKUĆI PROJEKT T1000001</t>
  </si>
  <si>
    <t>TEKUĆI PROJEKT T100016</t>
  </si>
  <si>
    <t>KNJIGE ZA ŠKOLSKU KNJIŽNICU</t>
  </si>
  <si>
    <t>Izvorni plan za 2024.</t>
  </si>
  <si>
    <t>Tekući plan za 2024</t>
  </si>
  <si>
    <t>Razdjel 004</t>
  </si>
  <si>
    <t>UPRAVNI ODJEL ZA ODGOJ I OBRAZOVANJE</t>
  </si>
  <si>
    <t>GLAVA 004003</t>
  </si>
  <si>
    <t>SREDNJE ŠKOLSTVO</t>
  </si>
  <si>
    <t>PRORAČUNSKI KORISNIK 32370</t>
  </si>
  <si>
    <t>SŠ DUGO SELO, DUGO SELO</t>
  </si>
  <si>
    <t>GLAVNI PROGRAM P16</t>
  </si>
  <si>
    <t>MINIMALNI STANDARD U SREDNJEM ŠKOLSTVU I UČENIČKOM DOMU</t>
  </si>
  <si>
    <t>Glava 004004</t>
  </si>
  <si>
    <t>ŠKOLSTVO - OSTALE IZVANDECENTRALIZIRANE FUNKCIJE</t>
  </si>
  <si>
    <t>GLAVNI PROGRAM P17</t>
  </si>
  <si>
    <t>POTREBE IZNAD MINIMALNOG STANDARDA</t>
  </si>
  <si>
    <t>GLAVA 004008</t>
  </si>
  <si>
    <t>OSNOVNE I SREDNJE ŠKOLE IZVAN ŽUPANIJSKOG PRORAČUNA</t>
  </si>
  <si>
    <t>PRORAČUNSKI KORISNIK 82370</t>
  </si>
  <si>
    <t>SREDNJA ŠKOLA DUGO SELO, DUGO SELO (23704)</t>
  </si>
  <si>
    <t>GLAVNI PROGRAM P64</t>
  </si>
  <si>
    <t xml:space="preserve">
PRIJEDLOG IZVRŠENJA FINANCIJSKOG PLANA 1.1.-31.12.2024. SREDNJE ŠKOLE DUGO SELO</t>
  </si>
  <si>
    <t>Izvršenje 2023.</t>
  </si>
  <si>
    <t>Izvršenje 1.1.-31.12.2024.</t>
  </si>
  <si>
    <t>Tekući plan za 2024.</t>
  </si>
  <si>
    <t>6=5/2*100</t>
  </si>
  <si>
    <t>7=5/4*100</t>
  </si>
  <si>
    <t>Tekući plan 2024.</t>
  </si>
  <si>
    <t>Izvršenje 2024.</t>
  </si>
  <si>
    <t>IZVORNI PLAN ZA 2024.</t>
  </si>
  <si>
    <t>Kapitalne potpore iz proračuna</t>
  </si>
  <si>
    <t>Prihodi iz nadležnog proračuna za nabavu nefinancijske imovine</t>
  </si>
  <si>
    <t>Kamate za oročena sredstva i depozite po viđenju</t>
  </si>
  <si>
    <t>Prihodi od financijske imovine</t>
  </si>
  <si>
    <t>Prihodi od imovine</t>
  </si>
  <si>
    <t>Kapitalni prijenosi između proračunskih korisnika istog proračuna temeljem prijenosa EU sredstava</t>
  </si>
  <si>
    <t>Kapitalne pomoći proračunskim korisnicima iz proračuna koji im nije nadležan</t>
  </si>
  <si>
    <t>Ostali građevinski objekti</t>
  </si>
  <si>
    <t>Oprema za održavanje i zaštitu</t>
  </si>
  <si>
    <t>Izvorni plan 
za 2024.</t>
  </si>
  <si>
    <t>097 Istraživanje i razvoj poslovanja</t>
  </si>
  <si>
    <t>PRIJEDLOG GODIŠNJEG IZVJEŠTAJA O IZVRŠENJU FINANCIJSKOG PLANA 1.1.-31.12.2024. SREDNJE ŠKOLE DUGO SELO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</si>
</sst>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[$EUR]"/>
    <numFmt numFmtId="165" formatCode="_-* #,##0.00\ [$€-1]_-;\-* #,##0.00\ [$€-1]_-;_-* &quot;-&quot;??\ [$€-1]_-;_-@_-"/>
    <numFmt numFmtId="166" formatCode="#,##0.00\ [$€-1]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" fillId="0" borderId="0" xfId="0" applyFont="1"/>
    <xf numFmtId="0" fontId="0" fillId="2" borderId="0" xfId="0" applyFill="1"/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/>
    </xf>
    <xf numFmtId="44" fontId="6" fillId="4" borderId="4" xfId="0" applyNumberFormat="1" applyFont="1" applyFill="1" applyBorder="1" applyAlignment="1">
      <alignment horizontal="center" vertical="center" wrapText="1"/>
    </xf>
    <xf numFmtId="44" fontId="11" fillId="7" borderId="3" xfId="0" applyNumberFormat="1" applyFont="1" applyFill="1" applyBorder="1" applyAlignment="1">
      <alignment horizontal="left" vertical="center" wrapText="1"/>
    </xf>
    <xf numFmtId="44" fontId="9" fillId="2" borderId="3" xfId="0" applyNumberFormat="1" applyFont="1" applyFill="1" applyBorder="1" applyAlignment="1">
      <alignment horizontal="left" vertical="center" wrapText="1"/>
    </xf>
    <xf numFmtId="44" fontId="11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 wrapText="1"/>
    </xf>
    <xf numFmtId="44" fontId="9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 wrapText="1"/>
    </xf>
    <xf numFmtId="44" fontId="11" fillId="7" borderId="3" xfId="0" applyNumberFormat="1" applyFont="1" applyFill="1" applyBorder="1" applyAlignment="1">
      <alignment vertical="center" wrapText="1"/>
    </xf>
    <xf numFmtId="44" fontId="0" fillId="0" borderId="0" xfId="0" applyNumberFormat="1"/>
    <xf numFmtId="44" fontId="2" fillId="0" borderId="0" xfId="0" applyNumberFormat="1" applyFont="1" applyAlignment="1">
      <alignment horizontal="center" vertical="center" wrapText="1"/>
    </xf>
    <xf numFmtId="44" fontId="10" fillId="2" borderId="3" xfId="0" applyNumberFormat="1" applyFont="1" applyFill="1" applyBorder="1" applyAlignment="1">
      <alignment vertical="center" wrapText="1"/>
    </xf>
    <xf numFmtId="0" fontId="11" fillId="7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165" fontId="0" fillId="0" borderId="0" xfId="0" applyNumberFormat="1"/>
    <xf numFmtId="165" fontId="0" fillId="8" borderId="0" xfId="0" applyNumberFormat="1" applyFill="1"/>
    <xf numFmtId="165" fontId="3" fillId="2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1" fillId="0" borderId="0" xfId="0" applyNumberFormat="1" applyFont="1"/>
    <xf numFmtId="165" fontId="0" fillId="10" borderId="0" xfId="0" applyNumberFormat="1" applyFill="1"/>
    <xf numFmtId="165" fontId="0" fillId="2" borderId="0" xfId="0" applyNumberFormat="1" applyFill="1"/>
    <xf numFmtId="165" fontId="0" fillId="9" borderId="0" xfId="0" applyNumberFormat="1" applyFill="1"/>
    <xf numFmtId="165" fontId="20" fillId="2" borderId="6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2" borderId="0" xfId="0" applyNumberFormat="1" applyFont="1" applyFill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right"/>
    </xf>
    <xf numFmtId="165" fontId="6" fillId="7" borderId="3" xfId="0" applyNumberFormat="1" applyFont="1" applyFill="1" applyBorder="1" applyAlignment="1">
      <alignment horizontal="right"/>
    </xf>
    <xf numFmtId="165" fontId="6" fillId="5" borderId="3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7" borderId="4" xfId="0" applyNumberFormat="1" applyFont="1" applyFill="1" applyBorder="1" applyAlignment="1">
      <alignment horizontal="right"/>
    </xf>
    <xf numFmtId="165" fontId="6" fillId="5" borderId="4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 wrapText="1"/>
    </xf>
    <xf numFmtId="165" fontId="9" fillId="2" borderId="3" xfId="0" applyNumberFormat="1" applyFont="1" applyFill="1" applyBorder="1" applyAlignment="1">
      <alignment horizontal="right"/>
    </xf>
    <xf numFmtId="165" fontId="20" fillId="2" borderId="0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center" vertical="center" wrapText="1"/>
    </xf>
    <xf numFmtId="165" fontId="6" fillId="6" borderId="3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166" fontId="22" fillId="2" borderId="4" xfId="0" applyNumberFormat="1" applyFont="1" applyFill="1" applyBorder="1" applyAlignment="1">
      <alignment horizontal="right" wrapText="1"/>
    </xf>
    <xf numFmtId="166" fontId="23" fillId="2" borderId="4" xfId="0" applyNumberFormat="1" applyFont="1" applyFill="1" applyBorder="1" applyAlignment="1">
      <alignment horizontal="right" wrapText="1"/>
    </xf>
    <xf numFmtId="166" fontId="22" fillId="7" borderId="4" xfId="0" applyNumberFormat="1" applyFont="1" applyFill="1" applyBorder="1" applyAlignment="1">
      <alignment horizontal="right" wrapText="1"/>
    </xf>
    <xf numFmtId="166" fontId="22" fillId="5" borderId="4" xfId="0" applyNumberFormat="1" applyFont="1" applyFill="1" applyBorder="1" applyAlignment="1">
      <alignment horizontal="right" wrapText="1"/>
    </xf>
    <xf numFmtId="165" fontId="0" fillId="9" borderId="0" xfId="0" applyNumberFormat="1" applyFont="1" applyFill="1"/>
    <xf numFmtId="165" fontId="6" fillId="3" borderId="3" xfId="0" applyNumberFormat="1" applyFont="1" applyFill="1" applyBorder="1" applyAlignment="1">
      <alignment horizontal="right"/>
    </xf>
    <xf numFmtId="165" fontId="6" fillId="4" borderId="4" xfId="0" applyNumberFormat="1" applyFont="1" applyFill="1" applyBorder="1" applyAlignment="1">
      <alignment horizontal="right" wrapText="1"/>
    </xf>
    <xf numFmtId="165" fontId="6" fillId="7" borderId="4" xfId="0" applyNumberFormat="1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right" wrapText="1"/>
    </xf>
    <xf numFmtId="165" fontId="9" fillId="2" borderId="4" xfId="0" applyNumberFormat="1" applyFont="1" applyFill="1" applyBorder="1" applyAlignment="1">
      <alignment horizontal="right" wrapText="1"/>
    </xf>
    <xf numFmtId="0" fontId="0" fillId="2" borderId="0" xfId="0" applyFont="1" applyFill="1"/>
    <xf numFmtId="166" fontId="0" fillId="0" borderId="0" xfId="0" applyNumberFormat="1"/>
    <xf numFmtId="166" fontId="18" fillId="0" borderId="0" xfId="0" applyNumberFormat="1" applyFont="1"/>
    <xf numFmtId="166" fontId="17" fillId="0" borderId="0" xfId="0" applyNumberFormat="1" applyFont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5" fontId="11" fillId="2" borderId="4" xfId="0" applyNumberFormat="1" applyFont="1" applyFill="1" applyBorder="1" applyAlignment="1">
      <alignment horizontal="right"/>
    </xf>
    <xf numFmtId="165" fontId="11" fillId="7" borderId="3" xfId="0" applyNumberFormat="1" applyFont="1" applyFill="1" applyBorder="1" applyAlignment="1">
      <alignment horizontal="right"/>
    </xf>
    <xf numFmtId="165" fontId="11" fillId="5" borderId="3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5" fontId="6" fillId="4" borderId="1" xfId="0" quotePrefix="1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11" fillId="3" borderId="1" xfId="0" applyNumberFormat="1" applyFont="1" applyFill="1" applyBorder="1" applyAlignment="1">
      <alignment horizontal="left" vertical="center"/>
    </xf>
    <xf numFmtId="165" fontId="9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horizontal="right" wrapText="1"/>
    </xf>
    <xf numFmtId="165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165" fontId="6" fillId="2" borderId="3" xfId="0" applyNumberFormat="1" applyFont="1" applyFill="1" applyBorder="1" applyAlignment="1">
      <alignment horizontal="center" vertical="center" wrapText="1"/>
    </xf>
    <xf numFmtId="165" fontId="2" fillId="0" borderId="0" xfId="0" quotePrefix="1" applyNumberFormat="1" applyFont="1" applyAlignment="1">
      <alignment horizontal="center" vertical="center" wrapText="1"/>
    </xf>
    <xf numFmtId="165" fontId="7" fillId="0" borderId="0" xfId="0" quotePrefix="1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 applyProtection="1">
      <alignment horizontal="center" vertical="center" wrapText="1"/>
    </xf>
    <xf numFmtId="0" fontId="6" fillId="11" borderId="3" xfId="0" applyNumberFormat="1" applyFont="1" applyFill="1" applyBorder="1" applyAlignment="1" applyProtection="1">
      <alignment horizontal="left" vertical="center" wrapText="1"/>
    </xf>
    <xf numFmtId="165" fontId="6" fillId="11" borderId="4" xfId="0" applyNumberFormat="1" applyFont="1" applyFill="1" applyBorder="1" applyAlignment="1" applyProtection="1">
      <alignment horizontal="center" vertical="center" wrapText="1"/>
    </xf>
    <xf numFmtId="165" fontId="6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22" fillId="2" borderId="4" xfId="0" applyNumberFormat="1" applyFont="1" applyFill="1" applyBorder="1" applyAlignment="1">
      <alignment horizontal="right" wrapText="1"/>
    </xf>
    <xf numFmtId="165" fontId="22" fillId="7" borderId="4" xfId="0" applyNumberFormat="1" applyFont="1" applyFill="1" applyBorder="1" applyAlignment="1">
      <alignment horizontal="right" wrapText="1"/>
    </xf>
    <xf numFmtId="165" fontId="11" fillId="2" borderId="3" xfId="0" applyNumberFormat="1" applyFont="1" applyFill="1" applyBorder="1" applyAlignment="1">
      <alignment horizontal="right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165" fontId="11" fillId="11" borderId="4" xfId="0" applyNumberFormat="1" applyFont="1" applyFill="1" applyBorder="1" applyAlignment="1" applyProtection="1">
      <alignment horizontal="center" vertical="center" wrapText="1"/>
    </xf>
    <xf numFmtId="165" fontId="9" fillId="0" borderId="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165" fontId="20" fillId="0" borderId="0" xfId="0" applyNumberFormat="1" applyFont="1"/>
    <xf numFmtId="0" fontId="18" fillId="0" borderId="0" xfId="0" applyFont="1"/>
    <xf numFmtId="0" fontId="0" fillId="12" borderId="0" xfId="0" applyFill="1"/>
    <xf numFmtId="165" fontId="0" fillId="12" borderId="0" xfId="0" applyNumberFormat="1" applyFill="1"/>
    <xf numFmtId="10" fontId="7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vertical="center" wrapText="1"/>
    </xf>
    <xf numFmtId="10" fontId="13" fillId="0" borderId="0" xfId="0" applyNumberFormat="1" applyFont="1" applyAlignment="1">
      <alignment wrapText="1"/>
    </xf>
    <xf numFmtId="10" fontId="0" fillId="0" borderId="0" xfId="0" applyNumberFormat="1"/>
    <xf numFmtId="0" fontId="11" fillId="4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2" fontId="0" fillId="0" borderId="3" xfId="0" applyNumberFormat="1" applyBorder="1"/>
    <xf numFmtId="10" fontId="6" fillId="4" borderId="3" xfId="0" applyNumberFormat="1" applyFont="1" applyFill="1" applyBorder="1" applyAlignment="1">
      <alignment horizontal="center" vertical="center" wrapText="1"/>
    </xf>
    <xf numFmtId="2" fontId="6" fillId="6" borderId="3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 wrapText="1"/>
    </xf>
    <xf numFmtId="2" fontId="0" fillId="4" borderId="3" xfId="0" applyNumberFormat="1" applyFill="1" applyBorder="1"/>
    <xf numFmtId="0" fontId="0" fillId="4" borderId="3" xfId="0" applyFill="1" applyBorder="1"/>
    <xf numFmtId="0" fontId="11" fillId="4" borderId="4" xfId="0" applyNumberFormat="1" applyFont="1" applyFill="1" applyBorder="1" applyAlignment="1" applyProtection="1">
      <alignment horizontal="center" vertical="center" wrapText="1"/>
    </xf>
    <xf numFmtId="165" fontId="11" fillId="4" borderId="4" xfId="0" applyNumberFormat="1" applyFont="1" applyFill="1" applyBorder="1" applyAlignment="1" applyProtection="1">
      <alignment horizontal="center" vertical="center" wrapText="1"/>
    </xf>
    <xf numFmtId="2" fontId="0" fillId="2" borderId="3" xfId="0" applyNumberFormat="1" applyFill="1" applyBorder="1"/>
    <xf numFmtId="165" fontId="11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165" fontId="11" fillId="4" borderId="4" xfId="0" applyNumberFormat="1" applyFont="1" applyFill="1" applyBorder="1" applyAlignment="1">
      <alignment horizontal="right" wrapText="1"/>
    </xf>
    <xf numFmtId="165" fontId="11" fillId="7" borderId="4" xfId="0" applyNumberFormat="1" applyFont="1" applyFill="1" applyBorder="1" applyAlignment="1">
      <alignment horizontal="right" wrapText="1"/>
    </xf>
    <xf numFmtId="2" fontId="0" fillId="7" borderId="3" xfId="0" applyNumberFormat="1" applyFill="1" applyBorder="1"/>
    <xf numFmtId="165" fontId="9" fillId="2" borderId="4" xfId="0" applyNumberFormat="1" applyFont="1" applyFill="1" applyBorder="1" applyAlignment="1">
      <alignment horizontal="right"/>
    </xf>
    <xf numFmtId="165" fontId="11" fillId="7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right"/>
    </xf>
    <xf numFmtId="165" fontId="11" fillId="4" borderId="1" xfId="0" quotePrefix="1" applyNumberFormat="1" applyFont="1" applyFill="1" applyBorder="1" applyAlignment="1">
      <alignment horizontal="right"/>
    </xf>
    <xf numFmtId="165" fontId="11" fillId="3" borderId="1" xfId="0" quotePrefix="1" applyNumberFormat="1" applyFont="1" applyFill="1" applyBorder="1" applyAlignment="1">
      <alignment horizontal="right"/>
    </xf>
    <xf numFmtId="165" fontId="17" fillId="0" borderId="0" xfId="0" applyNumberFormat="1" applyFont="1"/>
    <xf numFmtId="165" fontId="11" fillId="0" borderId="3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/>
    <xf numFmtId="0" fontId="0" fillId="3" borderId="3" xfId="0" applyFill="1" applyBorder="1"/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 applyProtection="1">
      <alignment wrapText="1"/>
    </xf>
    <xf numFmtId="165" fontId="9" fillId="2" borderId="3" xfId="0" quotePrefix="1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 applyProtection="1">
      <alignment wrapText="1"/>
    </xf>
    <xf numFmtId="165" fontId="9" fillId="2" borderId="3" xfId="0" quotePrefix="1" applyNumberFormat="1" applyFont="1" applyFill="1" applyBorder="1" applyAlignment="1"/>
    <xf numFmtId="165" fontId="23" fillId="0" borderId="3" xfId="0" applyNumberFormat="1" applyFont="1" applyBorder="1" applyAlignment="1"/>
    <xf numFmtId="165" fontId="23" fillId="0" borderId="0" xfId="0" applyNumberFormat="1" applyFont="1" applyAlignment="1"/>
    <xf numFmtId="165" fontId="9" fillId="2" borderId="3" xfId="0" applyNumberFormat="1" applyFont="1" applyFill="1" applyBorder="1" applyAlignment="1" applyProtection="1">
      <alignment vertical="center" wrapText="1"/>
    </xf>
    <xf numFmtId="165" fontId="9" fillId="2" borderId="3" xfId="0" quotePrefix="1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 applyProtection="1">
      <alignment horizontal="left" vertical="center" wrapText="1"/>
    </xf>
    <xf numFmtId="165" fontId="23" fillId="0" borderId="3" xfId="0" applyNumberFormat="1" applyFont="1" applyBorder="1"/>
    <xf numFmtId="165" fontId="1" fillId="2" borderId="3" xfId="0" applyNumberFormat="1" applyFont="1" applyFill="1" applyBorder="1" applyAlignment="1">
      <alignment horizontal="right"/>
    </xf>
    <xf numFmtId="165" fontId="1" fillId="2" borderId="0" xfId="0" applyNumberFormat="1" applyFont="1" applyFill="1"/>
    <xf numFmtId="165" fontId="0" fillId="10" borderId="0" xfId="0" applyNumberFormat="1" applyFont="1" applyFill="1"/>
    <xf numFmtId="2" fontId="11" fillId="2" borderId="3" xfId="0" applyNumberFormat="1" applyFont="1" applyFill="1" applyBorder="1" applyAlignment="1">
      <alignment horizontal="center" vertical="center" wrapText="1"/>
    </xf>
    <xf numFmtId="165" fontId="17" fillId="10" borderId="0" xfId="0" applyNumberFormat="1" applyFont="1" applyFill="1"/>
    <xf numFmtId="0" fontId="11" fillId="5" borderId="4" xfId="0" applyFont="1" applyFill="1" applyBorder="1" applyAlignment="1">
      <alignment horizontal="left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right"/>
    </xf>
    <xf numFmtId="165" fontId="6" fillId="4" borderId="4" xfId="0" applyNumberFormat="1" applyFont="1" applyFill="1" applyBorder="1" applyAlignment="1">
      <alignment horizontal="center" vertical="center" wrapText="1"/>
    </xf>
    <xf numFmtId="165" fontId="11" fillId="7" borderId="4" xfId="0" applyNumberFormat="1" applyFont="1" applyFill="1" applyBorder="1" applyAlignment="1">
      <alignment horizontal="left" vertical="center" wrapText="1"/>
    </xf>
    <xf numFmtId="165" fontId="9" fillId="2" borderId="4" xfId="0" applyNumberFormat="1" applyFont="1" applyFill="1" applyBorder="1" applyAlignment="1">
      <alignment horizontal="left" vertical="center" wrapText="1"/>
    </xf>
    <xf numFmtId="165" fontId="19" fillId="7" borderId="4" xfId="0" quotePrefix="1" applyNumberFormat="1" applyFont="1" applyFill="1" applyBorder="1" applyAlignment="1">
      <alignment horizontal="left" vertical="center" wrapText="1"/>
    </xf>
    <xf numFmtId="165" fontId="10" fillId="2" borderId="4" xfId="0" quotePrefix="1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left" vertical="center" wrapText="1"/>
    </xf>
    <xf numFmtId="165" fontId="11" fillId="7" borderId="4" xfId="0" applyNumberFormat="1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horizontal="left" vertical="center" wrapText="1"/>
    </xf>
    <xf numFmtId="165" fontId="10" fillId="2" borderId="4" xfId="0" quotePrefix="1" applyNumberFormat="1" applyFont="1" applyFill="1" applyBorder="1" applyAlignment="1">
      <alignment horizontal="left" vertical="center"/>
    </xf>
    <xf numFmtId="165" fontId="11" fillId="7" borderId="4" xfId="0" quotePrefix="1" applyNumberFormat="1" applyFont="1" applyFill="1" applyBorder="1" applyAlignment="1">
      <alignment horizontal="left" vertical="center"/>
    </xf>
    <xf numFmtId="165" fontId="9" fillId="2" borderId="4" xfId="0" quotePrefix="1" applyNumberFormat="1" applyFont="1" applyFill="1" applyBorder="1" applyAlignment="1">
      <alignment horizontal="left" vertical="center"/>
    </xf>
    <xf numFmtId="165" fontId="19" fillId="7" borderId="4" xfId="0" quotePrefix="1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0" fillId="0" borderId="0" xfId="0" applyNumberFormat="1"/>
    <xf numFmtId="0" fontId="0" fillId="2" borderId="0" xfId="0" applyNumberFormat="1" applyFill="1"/>
    <xf numFmtId="0" fontId="1" fillId="0" borderId="0" xfId="0" applyNumberFormat="1" applyFont="1"/>
    <xf numFmtId="0" fontId="1" fillId="2" borderId="3" xfId="0" applyNumberFormat="1" applyFont="1" applyFill="1" applyBorder="1" applyAlignment="1">
      <alignment horizontal="right"/>
    </xf>
    <xf numFmtId="0" fontId="0" fillId="8" borderId="0" xfId="0" applyNumberFormat="1" applyFill="1"/>
    <xf numFmtId="0" fontId="0" fillId="10" borderId="0" xfId="0" applyNumberFormat="1" applyFill="1"/>
    <xf numFmtId="0" fontId="0" fillId="9" borderId="0" xfId="0" applyNumberFormat="1" applyFill="1"/>
    <xf numFmtId="0" fontId="0" fillId="12" borderId="0" xfId="0" applyNumberFormat="1" applyFill="1"/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165" fontId="9" fillId="3" borderId="2" xfId="0" applyNumberFormat="1" applyFont="1" applyFill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0" fontId="6" fillId="0" borderId="4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 wrapText="1"/>
    </xf>
    <xf numFmtId="165" fontId="11" fillId="0" borderId="4" xfId="0" applyNumberFormat="1" applyFont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165" fontId="6" fillId="3" borderId="2" xfId="0" applyNumberFormat="1" applyFont="1" applyFill="1" applyBorder="1" applyAlignment="1">
      <alignment horizontal="left" vertical="center" wrapText="1"/>
    </xf>
    <xf numFmtId="0" fontId="6" fillId="0" borderId="2" xfId="0" quotePrefix="1" applyNumberFormat="1" applyFont="1" applyBorder="1" applyAlignment="1">
      <alignment horizontal="center"/>
    </xf>
    <xf numFmtId="0" fontId="6" fillId="0" borderId="4" xfId="0" quotePrefix="1" applyNumberFormat="1" applyFont="1" applyBorder="1" applyAlignment="1">
      <alignment horizontal="center" wrapText="1"/>
    </xf>
    <xf numFmtId="165" fontId="11" fillId="2" borderId="4" xfId="0" quotePrefix="1" applyNumberFormat="1" applyFont="1" applyFill="1" applyBorder="1" applyAlignment="1">
      <alignment horizontal="left" vertical="center" wrapText="1"/>
    </xf>
    <xf numFmtId="165" fontId="11" fillId="3" borderId="2" xfId="0" applyNumberFormat="1" applyFont="1" applyFill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165" fontId="11" fillId="2" borderId="2" xfId="0" applyNumberFormat="1" applyFont="1" applyFill="1" applyBorder="1" applyAlignment="1">
      <alignment vertical="center" wrapText="1"/>
    </xf>
    <xf numFmtId="165" fontId="11" fillId="3" borderId="2" xfId="0" applyNumberFormat="1" applyFont="1" applyFill="1" applyBorder="1" applyAlignment="1">
      <alignment vertical="center" wrapText="1"/>
    </xf>
    <xf numFmtId="165" fontId="11" fillId="0" borderId="2" xfId="0" applyNumberFormat="1" applyFont="1" applyBorder="1" applyAlignment="1">
      <alignment vertical="center" wrapText="1"/>
    </xf>
    <xf numFmtId="2" fontId="1" fillId="3" borderId="3" xfId="0" applyNumberFormat="1" applyFont="1" applyFill="1" applyBorder="1"/>
    <xf numFmtId="2" fontId="1" fillId="2" borderId="3" xfId="0" applyNumberFormat="1" applyFont="1" applyFill="1" applyBorder="1"/>
    <xf numFmtId="0" fontId="28" fillId="0" borderId="3" xfId="0" applyFont="1" applyBorder="1"/>
    <xf numFmtId="2" fontId="1" fillId="7" borderId="3" xfId="0" applyNumberFormat="1" applyFont="1" applyFill="1" applyBorder="1"/>
    <xf numFmtId="165" fontId="11" fillId="2" borderId="1" xfId="0" quotePrefix="1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165" fontId="5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/>
    </xf>
    <xf numFmtId="165" fontId="11" fillId="2" borderId="2" xfId="0" quotePrefix="1" applyNumberFormat="1" applyFont="1" applyFill="1" applyBorder="1" applyAlignment="1">
      <alignment horizontal="left" vertical="center" wrapText="1"/>
    </xf>
    <xf numFmtId="165" fontId="11" fillId="2" borderId="4" xfId="0" quotePrefix="1" applyNumberFormat="1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left" vertical="center" wrapText="1"/>
    </xf>
    <xf numFmtId="165" fontId="11" fillId="0" borderId="4" xfId="0" applyNumberFormat="1" applyFont="1" applyBorder="1" applyAlignment="1">
      <alignment horizontal="left" vertical="center" wrapText="1"/>
    </xf>
    <xf numFmtId="165" fontId="11" fillId="3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5" fontId="11" fillId="0" borderId="1" xfId="0" quotePrefix="1" applyNumberFormat="1" applyFont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165" fontId="6" fillId="4" borderId="4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165" fontId="6" fillId="3" borderId="2" xfId="0" applyNumberFormat="1" applyFont="1" applyFill="1" applyBorder="1" applyAlignment="1">
      <alignment horizontal="left" vertical="center" wrapText="1"/>
    </xf>
    <xf numFmtId="165" fontId="6" fillId="3" borderId="4" xfId="0" applyNumberFormat="1" applyFont="1" applyFill="1" applyBorder="1" applyAlignment="1">
      <alignment horizontal="left" vertical="center" wrapText="1"/>
    </xf>
    <xf numFmtId="165" fontId="6" fillId="0" borderId="1" xfId="0" quotePrefix="1" applyNumberFormat="1" applyFont="1" applyBorder="1" applyAlignment="1">
      <alignment horizontal="center" wrapText="1"/>
    </xf>
    <xf numFmtId="165" fontId="6" fillId="0" borderId="2" xfId="0" quotePrefix="1" applyNumberFormat="1" applyFont="1" applyBorder="1" applyAlignment="1">
      <alignment horizontal="center" wrapText="1"/>
    </xf>
    <xf numFmtId="165" fontId="6" fillId="0" borderId="4" xfId="0" quotePrefix="1" applyNumberFormat="1" applyFont="1" applyBorder="1" applyAlignment="1">
      <alignment horizontal="center" wrapText="1"/>
    </xf>
    <xf numFmtId="0" fontId="6" fillId="0" borderId="1" xfId="0" quotePrefix="1" applyNumberFormat="1" applyFont="1" applyBorder="1" applyAlignment="1">
      <alignment horizontal="center"/>
    </xf>
    <xf numFmtId="0" fontId="6" fillId="0" borderId="2" xfId="0" quotePrefix="1" applyNumberFormat="1" applyFont="1" applyBorder="1" applyAlignment="1">
      <alignment horizontal="center"/>
    </xf>
    <xf numFmtId="0" fontId="6" fillId="0" borderId="4" xfId="0" quotePrefix="1" applyNumberFormat="1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 wrapText="1"/>
    </xf>
    <xf numFmtId="0" fontId="6" fillId="0" borderId="2" xfId="0" quotePrefix="1" applyNumberFormat="1" applyFont="1" applyBorder="1" applyAlignment="1">
      <alignment horizontal="center" wrapText="1"/>
    </xf>
    <xf numFmtId="0" fontId="6" fillId="0" borderId="4" xfId="0" quotePrefix="1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4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0" zoomScaleNormal="80" workbookViewId="0">
      <selection activeCell="I29" sqref="I29"/>
    </sheetView>
  </sheetViews>
  <sheetFormatPr defaultRowHeight="15" x14ac:dyDescent="0.25"/>
  <cols>
    <col min="5" max="6" width="25.28515625" customWidth="1"/>
    <col min="7" max="8" width="28.5703125" customWidth="1"/>
    <col min="9" max="9" width="25.28515625" style="157" customWidth="1"/>
    <col min="10" max="10" width="15.28515625" customWidth="1"/>
    <col min="11" max="11" width="19" customWidth="1"/>
  </cols>
  <sheetData>
    <row r="1" spans="1:11" ht="67.5" customHeight="1" x14ac:dyDescent="0.25">
      <c r="A1" s="288" t="s">
        <v>200</v>
      </c>
      <c r="B1" s="288"/>
      <c r="C1" s="288"/>
      <c r="D1" s="288"/>
      <c r="E1" s="288"/>
      <c r="F1" s="288"/>
      <c r="G1" s="288"/>
      <c r="H1" s="288"/>
      <c r="I1" s="288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154"/>
    </row>
    <row r="3" spans="1:11" ht="15.75" x14ac:dyDescent="0.25">
      <c r="A3" s="284" t="s">
        <v>24</v>
      </c>
      <c r="B3" s="284"/>
      <c r="C3" s="284"/>
      <c r="D3" s="284"/>
      <c r="E3" s="284"/>
      <c r="F3" s="284"/>
      <c r="G3" s="284"/>
      <c r="H3" s="284"/>
      <c r="I3" s="284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154"/>
    </row>
    <row r="5" spans="1:11" ht="18" customHeight="1" x14ac:dyDescent="0.25">
      <c r="A5" s="284" t="s">
        <v>28</v>
      </c>
      <c r="B5" s="285"/>
      <c r="C5" s="285"/>
      <c r="D5" s="285"/>
      <c r="E5" s="285"/>
      <c r="F5" s="285"/>
      <c r="G5" s="285"/>
      <c r="H5" s="285"/>
      <c r="I5" s="285"/>
    </row>
    <row r="6" spans="1:11" ht="18" x14ac:dyDescent="0.25">
      <c r="A6" s="1"/>
      <c r="B6" s="2"/>
      <c r="C6" s="2"/>
      <c r="D6" s="2"/>
      <c r="E6" s="6"/>
      <c r="F6" s="6"/>
      <c r="G6" s="7"/>
      <c r="H6" s="7"/>
      <c r="I6" s="155"/>
    </row>
    <row r="7" spans="1:11" ht="25.5" x14ac:dyDescent="0.25">
      <c r="A7" s="300"/>
      <c r="B7" s="301"/>
      <c r="C7" s="301"/>
      <c r="D7" s="301"/>
      <c r="E7" s="302"/>
      <c r="F7" s="266" t="s">
        <v>231</v>
      </c>
      <c r="G7" s="3" t="s">
        <v>248</v>
      </c>
      <c r="H7" s="3" t="s">
        <v>233</v>
      </c>
      <c r="I7" s="189" t="s">
        <v>232</v>
      </c>
      <c r="J7" s="183" t="s">
        <v>185</v>
      </c>
      <c r="K7" s="183" t="s">
        <v>185</v>
      </c>
    </row>
    <row r="8" spans="1:11" ht="22.5" customHeight="1" x14ac:dyDescent="0.25">
      <c r="A8" s="297">
        <v>1</v>
      </c>
      <c r="B8" s="298"/>
      <c r="C8" s="298"/>
      <c r="D8" s="298"/>
      <c r="E8" s="299"/>
      <c r="F8" s="265">
        <v>2</v>
      </c>
      <c r="G8" s="3">
        <v>3</v>
      </c>
      <c r="H8" s="3">
        <v>4</v>
      </c>
      <c r="I8" s="189">
        <v>5</v>
      </c>
      <c r="J8" s="202" t="s">
        <v>234</v>
      </c>
      <c r="K8" s="202" t="s">
        <v>235</v>
      </c>
    </row>
    <row r="9" spans="1:11" x14ac:dyDescent="0.25">
      <c r="A9" s="289" t="s">
        <v>0</v>
      </c>
      <c r="B9" s="290"/>
      <c r="C9" s="290"/>
      <c r="D9" s="290"/>
      <c r="E9" s="291"/>
      <c r="F9" s="273">
        <v>3514072.42</v>
      </c>
      <c r="G9" s="100">
        <v>2274000</v>
      </c>
      <c r="H9" s="100">
        <v>2265156</v>
      </c>
      <c r="I9" s="191">
        <f>I10</f>
        <v>2975768.62</v>
      </c>
      <c r="J9" s="278">
        <f>I9/F9*100</f>
        <v>84.681482460739957</v>
      </c>
      <c r="K9" s="278">
        <f>I9/H9*100</f>
        <v>131.37146492338718</v>
      </c>
    </row>
    <row r="10" spans="1:11" x14ac:dyDescent="0.25">
      <c r="A10" s="292" t="s">
        <v>1</v>
      </c>
      <c r="B10" s="293"/>
      <c r="C10" s="293"/>
      <c r="D10" s="293"/>
      <c r="E10" s="294"/>
      <c r="F10" s="274">
        <v>2514072.42</v>
      </c>
      <c r="G10" s="82">
        <v>2174000</v>
      </c>
      <c r="H10" s="82">
        <v>2165156</v>
      </c>
      <c r="I10" s="150">
        <v>2975768.62</v>
      </c>
      <c r="J10" s="279">
        <f t="shared" ref="J10:J14" si="0">I10/F10*100</f>
        <v>118.36447495812392</v>
      </c>
      <c r="K10" s="279">
        <f t="shared" ref="K10:K14" si="1">I10/H10*100</f>
        <v>137.43899377227322</v>
      </c>
    </row>
    <row r="11" spans="1:11" x14ac:dyDescent="0.25">
      <c r="A11" s="121" t="s">
        <v>2</v>
      </c>
      <c r="B11" s="122"/>
      <c r="C11" s="122"/>
      <c r="D11" s="122"/>
      <c r="E11" s="122"/>
      <c r="F11" s="273">
        <v>3529287.21</v>
      </c>
      <c r="G11" s="100">
        <f>SUM(G12+G13)</f>
        <v>2274000</v>
      </c>
      <c r="H11" s="100">
        <f>H12+H13</f>
        <v>2265156</v>
      </c>
      <c r="I11" s="100">
        <f>I12+I13</f>
        <v>2970066.0500000003</v>
      </c>
      <c r="J11" s="278">
        <f t="shared" si="0"/>
        <v>84.154841283092978</v>
      </c>
      <c r="K11" s="278">
        <f t="shared" si="1"/>
        <v>131.11971316765823</v>
      </c>
    </row>
    <row r="12" spans="1:11" s="23" customFormat="1" ht="14.25" customHeight="1" x14ac:dyDescent="0.25">
      <c r="A12" s="282" t="s">
        <v>3</v>
      </c>
      <c r="B12" s="283"/>
      <c r="C12" s="283"/>
      <c r="D12" s="283"/>
      <c r="E12" s="283"/>
      <c r="F12" s="275">
        <v>2221711</v>
      </c>
      <c r="G12" s="82">
        <v>2114000</v>
      </c>
      <c r="H12" s="82">
        <v>2103956</v>
      </c>
      <c r="I12" s="82">
        <v>2889159.87</v>
      </c>
      <c r="J12" s="279">
        <f t="shared" si="0"/>
        <v>130.04211033748314</v>
      </c>
      <c r="K12" s="279">
        <f t="shared" si="1"/>
        <v>137.32035603406158</v>
      </c>
    </row>
    <row r="13" spans="1:11" s="23" customFormat="1" x14ac:dyDescent="0.25">
      <c r="A13" s="282" t="s">
        <v>4</v>
      </c>
      <c r="B13" s="295"/>
      <c r="C13" s="295"/>
      <c r="D13" s="295"/>
      <c r="E13" s="296"/>
      <c r="F13" s="272">
        <v>1307576.21</v>
      </c>
      <c r="G13" s="82">
        <v>160000</v>
      </c>
      <c r="H13" s="82">
        <v>161200</v>
      </c>
      <c r="I13" s="82">
        <v>80906.179999999993</v>
      </c>
      <c r="J13" s="279">
        <f t="shared" si="0"/>
        <v>6.1874925056949452</v>
      </c>
      <c r="K13" s="279">
        <f t="shared" si="1"/>
        <v>50.189937965260548</v>
      </c>
    </row>
    <row r="14" spans="1:11" x14ac:dyDescent="0.25">
      <c r="A14" s="305" t="s">
        <v>5</v>
      </c>
      <c r="B14" s="290"/>
      <c r="C14" s="290"/>
      <c r="D14" s="290"/>
      <c r="E14" s="290"/>
      <c r="F14" s="276">
        <f>F9-F11</f>
        <v>-15214.790000000037</v>
      </c>
      <c r="G14" s="123">
        <v>100000</v>
      </c>
      <c r="H14" s="100">
        <v>100000</v>
      </c>
      <c r="I14" s="191">
        <f>I9-I11</f>
        <v>5702.5699999998324</v>
      </c>
      <c r="J14" s="278">
        <f t="shared" si="0"/>
        <v>-37.480438441804445</v>
      </c>
      <c r="K14" s="278">
        <f t="shared" si="1"/>
        <v>5.7025699999998327</v>
      </c>
    </row>
    <row r="15" spans="1:11" ht="18" x14ac:dyDescent="0.25">
      <c r="A15" s="78"/>
      <c r="B15" s="124"/>
      <c r="C15" s="124"/>
      <c r="D15" s="124"/>
      <c r="E15" s="124"/>
      <c r="F15" s="124"/>
      <c r="G15" s="125"/>
      <c r="H15" s="125"/>
      <c r="I15" s="156"/>
    </row>
    <row r="16" spans="1:11" ht="18" customHeight="1" x14ac:dyDescent="0.25">
      <c r="A16" s="286" t="s">
        <v>29</v>
      </c>
      <c r="B16" s="287"/>
      <c r="C16" s="287"/>
      <c r="D16" s="287"/>
      <c r="E16" s="287"/>
      <c r="F16" s="287"/>
      <c r="G16" s="287"/>
      <c r="H16" s="287"/>
      <c r="I16" s="287"/>
    </row>
    <row r="17" spans="1:19" ht="18" x14ac:dyDescent="0.25">
      <c r="A17" s="78"/>
      <c r="B17" s="124"/>
      <c r="C17" s="124"/>
      <c r="D17" s="124"/>
      <c r="E17" s="124"/>
      <c r="F17" s="124"/>
      <c r="G17" s="125"/>
      <c r="H17" s="125"/>
      <c r="I17" s="156"/>
    </row>
    <row r="18" spans="1:19" x14ac:dyDescent="0.25">
      <c r="A18" s="315"/>
      <c r="B18" s="316"/>
      <c r="C18" s="316"/>
      <c r="D18" s="316"/>
      <c r="E18" s="317"/>
      <c r="F18" s="266" t="s">
        <v>231</v>
      </c>
      <c r="G18" s="126" t="s">
        <v>211</v>
      </c>
      <c r="H18" s="3" t="s">
        <v>233</v>
      </c>
      <c r="I18" s="190" t="s">
        <v>232</v>
      </c>
      <c r="J18" s="183" t="s">
        <v>185</v>
      </c>
      <c r="K18" s="183" t="s">
        <v>185</v>
      </c>
    </row>
    <row r="19" spans="1:19" ht="30" customHeight="1" x14ac:dyDescent="0.25">
      <c r="A19" s="321">
        <v>1</v>
      </c>
      <c r="B19" s="322"/>
      <c r="C19" s="322"/>
      <c r="D19" s="322"/>
      <c r="E19" s="323"/>
      <c r="F19" s="271">
        <v>2</v>
      </c>
      <c r="G19" s="202">
        <v>3</v>
      </c>
      <c r="H19" s="202">
        <v>4</v>
      </c>
      <c r="I19" s="203">
        <v>5</v>
      </c>
      <c r="J19" s="202" t="s">
        <v>234</v>
      </c>
      <c r="K19" s="202" t="s">
        <v>235</v>
      </c>
    </row>
    <row r="20" spans="1:19" ht="15.75" customHeight="1" x14ac:dyDescent="0.25">
      <c r="A20" s="292" t="s">
        <v>7</v>
      </c>
      <c r="B20" s="303"/>
      <c r="C20" s="303"/>
      <c r="D20" s="303"/>
      <c r="E20" s="304"/>
      <c r="F20" s="267">
        <v>0</v>
      </c>
      <c r="G20" s="120">
        <v>0</v>
      </c>
      <c r="H20" s="120">
        <v>0</v>
      </c>
      <c r="I20" s="195">
        <v>0</v>
      </c>
      <c r="J20" s="52">
        <v>0</v>
      </c>
      <c r="K20" s="52">
        <v>0</v>
      </c>
    </row>
    <row r="21" spans="1:19" x14ac:dyDescent="0.25">
      <c r="A21" s="292" t="s">
        <v>8</v>
      </c>
      <c r="B21" s="293"/>
      <c r="C21" s="293"/>
      <c r="D21" s="293"/>
      <c r="E21" s="293"/>
      <c r="F21" s="264">
        <v>0</v>
      </c>
      <c r="G21" s="120">
        <v>0</v>
      </c>
      <c r="H21" s="120">
        <v>0</v>
      </c>
      <c r="I21" s="195">
        <v>0</v>
      </c>
      <c r="J21" s="52">
        <v>0</v>
      </c>
      <c r="K21" s="52">
        <v>0</v>
      </c>
    </row>
    <row r="22" spans="1:19" x14ac:dyDescent="0.25">
      <c r="A22" s="305" t="s">
        <v>9</v>
      </c>
      <c r="B22" s="290"/>
      <c r="C22" s="290"/>
      <c r="D22" s="290"/>
      <c r="E22" s="290"/>
      <c r="F22" s="263">
        <v>0</v>
      </c>
      <c r="G22" s="100">
        <v>0</v>
      </c>
      <c r="H22" s="100">
        <v>0</v>
      </c>
      <c r="I22" s="191">
        <v>0</v>
      </c>
      <c r="J22" s="205">
        <v>0</v>
      </c>
      <c r="K22" s="205">
        <v>0</v>
      </c>
    </row>
    <row r="23" spans="1:19" ht="18" x14ac:dyDescent="0.25">
      <c r="A23" s="127"/>
      <c r="B23" s="124"/>
      <c r="C23" s="124"/>
      <c r="D23" s="124"/>
      <c r="E23" s="124"/>
      <c r="F23" s="124"/>
      <c r="G23" s="125"/>
      <c r="H23" s="125"/>
      <c r="I23" s="156"/>
    </row>
    <row r="24" spans="1:19" ht="18" customHeight="1" x14ac:dyDescent="0.25">
      <c r="A24" s="286" t="s">
        <v>33</v>
      </c>
      <c r="B24" s="287"/>
      <c r="C24" s="287"/>
      <c r="D24" s="287"/>
      <c r="E24" s="287"/>
      <c r="F24" s="287"/>
      <c r="G24" s="287"/>
      <c r="H24" s="287"/>
      <c r="I24" s="287"/>
    </row>
    <row r="25" spans="1:19" ht="18" x14ac:dyDescent="0.25">
      <c r="A25" s="127"/>
      <c r="B25" s="124"/>
      <c r="C25" s="124"/>
      <c r="D25" s="124"/>
      <c r="E25" s="124"/>
      <c r="F25" s="124"/>
      <c r="G25" s="125"/>
      <c r="H25" s="125"/>
      <c r="I25" s="156"/>
    </row>
    <row r="26" spans="1:19" ht="37.5" customHeight="1" x14ac:dyDescent="0.25">
      <c r="A26" s="315"/>
      <c r="B26" s="316"/>
      <c r="C26" s="316"/>
      <c r="D26" s="316"/>
      <c r="E26" s="317"/>
      <c r="F26" s="266" t="s">
        <v>231</v>
      </c>
      <c r="G26" s="126" t="s">
        <v>211</v>
      </c>
      <c r="H26" s="3" t="s">
        <v>233</v>
      </c>
      <c r="I26" s="197" t="s">
        <v>232</v>
      </c>
      <c r="J26" s="183" t="s">
        <v>185</v>
      </c>
      <c r="K26" s="183" t="s">
        <v>185</v>
      </c>
      <c r="R26" s="200"/>
      <c r="S26" s="200"/>
    </row>
    <row r="27" spans="1:19" ht="37.5" customHeight="1" x14ac:dyDescent="0.25">
      <c r="A27" s="318">
        <v>1</v>
      </c>
      <c r="B27" s="319"/>
      <c r="C27" s="319"/>
      <c r="D27" s="319"/>
      <c r="E27" s="320"/>
      <c r="F27" s="270">
        <v>2</v>
      </c>
      <c r="G27" s="198">
        <v>3</v>
      </c>
      <c r="H27" s="198">
        <v>4</v>
      </c>
      <c r="I27" s="199">
        <v>5</v>
      </c>
      <c r="J27" s="202" t="s">
        <v>234</v>
      </c>
      <c r="K27" s="202" t="s">
        <v>235</v>
      </c>
      <c r="R27" s="200"/>
      <c r="S27" s="200"/>
    </row>
    <row r="28" spans="1:19" x14ac:dyDescent="0.25">
      <c r="A28" s="309" t="s">
        <v>30</v>
      </c>
      <c r="B28" s="310"/>
      <c r="C28" s="310"/>
      <c r="D28" s="310"/>
      <c r="E28" s="311"/>
      <c r="F28" s="268">
        <v>156114.51</v>
      </c>
      <c r="G28" s="119">
        <v>0</v>
      </c>
      <c r="H28" s="119">
        <v>0</v>
      </c>
      <c r="I28" s="192">
        <v>140899.72</v>
      </c>
      <c r="J28" s="174">
        <f>I28/F28*100</f>
        <v>90.254083364832638</v>
      </c>
      <c r="K28" s="174" t="e">
        <f>I28/H28*100</f>
        <v>#DIV/0!</v>
      </c>
      <c r="R28" s="201"/>
      <c r="S28" s="201"/>
    </row>
    <row r="29" spans="1:19" ht="30" customHeight="1" x14ac:dyDescent="0.25">
      <c r="A29" s="312" t="s">
        <v>6</v>
      </c>
      <c r="B29" s="313"/>
      <c r="C29" s="313"/>
      <c r="D29" s="313"/>
      <c r="E29" s="314"/>
      <c r="F29" s="269">
        <v>0</v>
      </c>
      <c r="G29" s="193">
        <v>0</v>
      </c>
      <c r="H29" s="193">
        <v>0</v>
      </c>
      <c r="I29" s="193">
        <v>0</v>
      </c>
      <c r="J29" s="204" t="e">
        <f>I29/F29*100</f>
        <v>#DIV/0!</v>
      </c>
      <c r="K29" s="204" t="e">
        <f>I29/H29*100</f>
        <v>#DIV/0!</v>
      </c>
    </row>
    <row r="30" spans="1:19" x14ac:dyDescent="0.25">
      <c r="A30" s="59"/>
      <c r="B30" s="59"/>
      <c r="C30" s="59"/>
      <c r="D30" s="59"/>
      <c r="E30" s="59"/>
      <c r="F30" s="59"/>
      <c r="G30" s="59"/>
      <c r="H30" s="59"/>
      <c r="I30" s="194"/>
    </row>
    <row r="31" spans="1:19" x14ac:dyDescent="0.25">
      <c r="A31" s="59"/>
      <c r="B31" s="59"/>
      <c r="C31" s="59"/>
      <c r="D31" s="59"/>
      <c r="E31" s="59"/>
      <c r="F31" s="59"/>
      <c r="G31" s="59"/>
      <c r="H31" s="59"/>
      <c r="I31" s="194"/>
    </row>
    <row r="32" spans="1:19" x14ac:dyDescent="0.25">
      <c r="A32" s="308" t="s">
        <v>10</v>
      </c>
      <c r="B32" s="293"/>
      <c r="C32" s="293"/>
      <c r="D32" s="293"/>
      <c r="E32" s="293"/>
      <c r="F32" s="277">
        <f>F14+F28</f>
        <v>140899.71999999997</v>
      </c>
      <c r="G32" s="120">
        <v>100000</v>
      </c>
      <c r="H32" s="120">
        <v>100000</v>
      </c>
      <c r="I32" s="195">
        <f>I14+I28</f>
        <v>146602.28999999983</v>
      </c>
      <c r="J32" s="168">
        <f>I32/F32*100</f>
        <v>104.04725431675794</v>
      </c>
      <c r="K32" s="168">
        <f>I32/H32*100</f>
        <v>146.60228999999981</v>
      </c>
    </row>
    <row r="33" spans="1:9" ht="11.25" customHeight="1" x14ac:dyDescent="0.25">
      <c r="A33" s="128"/>
      <c r="B33" s="129"/>
      <c r="C33" s="129"/>
      <c r="D33" s="129"/>
      <c r="E33" s="129"/>
      <c r="F33" s="129"/>
      <c r="G33" s="130"/>
      <c r="H33" s="130"/>
      <c r="I33" s="196"/>
    </row>
    <row r="34" spans="1:9" ht="8.25" customHeight="1" x14ac:dyDescent="0.25"/>
    <row r="35" spans="1:9" ht="54" customHeight="1" x14ac:dyDescent="0.25">
      <c r="A35" s="306" t="s">
        <v>31</v>
      </c>
      <c r="B35" s="307"/>
      <c r="C35" s="307"/>
      <c r="D35" s="307"/>
      <c r="E35" s="307"/>
      <c r="F35" s="307"/>
      <c r="G35" s="307"/>
      <c r="H35" s="307"/>
      <c r="I35" s="307"/>
    </row>
  </sheetData>
  <mergeCells count="23">
    <mergeCell ref="A20:E20"/>
    <mergeCell ref="A21:E21"/>
    <mergeCell ref="A22:E22"/>
    <mergeCell ref="A14:E14"/>
    <mergeCell ref="A35:I35"/>
    <mergeCell ref="A24:I24"/>
    <mergeCell ref="A32:E32"/>
    <mergeCell ref="A28:E28"/>
    <mergeCell ref="A29:E29"/>
    <mergeCell ref="A26:E26"/>
    <mergeCell ref="A27:E27"/>
    <mergeCell ref="A18:E18"/>
    <mergeCell ref="A19:E19"/>
    <mergeCell ref="A12:E12"/>
    <mergeCell ref="A5:I5"/>
    <mergeCell ref="A16:I16"/>
    <mergeCell ref="A1:I1"/>
    <mergeCell ref="A3:I3"/>
    <mergeCell ref="A9:E9"/>
    <mergeCell ref="A10:E10"/>
    <mergeCell ref="A13:E13"/>
    <mergeCell ref="A8:E8"/>
    <mergeCell ref="A7:E7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topLeftCell="A83" zoomScale="70" zoomScaleNormal="70" workbookViewId="0">
      <selection activeCell="A54" sqref="A54:XFD123"/>
    </sheetView>
  </sheetViews>
  <sheetFormatPr defaultRowHeight="15" x14ac:dyDescent="0.25"/>
  <cols>
    <col min="1" max="1" width="9.5703125" bestFit="1" customWidth="1"/>
    <col min="2" max="2" width="31.140625" customWidth="1"/>
    <col min="3" max="3" width="31.140625" style="59" customWidth="1"/>
    <col min="4" max="5" width="25.28515625" style="59" customWidth="1"/>
    <col min="6" max="6" width="25.28515625" style="69" customWidth="1"/>
    <col min="7" max="7" width="12" customWidth="1"/>
    <col min="8" max="8" width="17.28515625" customWidth="1"/>
    <col min="16" max="16" width="14" customWidth="1"/>
  </cols>
  <sheetData>
    <row r="1" spans="1:16" ht="42" hidden="1" customHeight="1" x14ac:dyDescent="0.25">
      <c r="A1" s="288"/>
      <c r="B1" s="288"/>
      <c r="C1" s="288"/>
      <c r="D1" s="288"/>
      <c r="E1" s="288"/>
      <c r="F1" s="288"/>
    </row>
    <row r="2" spans="1:16" ht="61.5" customHeight="1" x14ac:dyDescent="0.25">
      <c r="A2" s="284" t="s">
        <v>250</v>
      </c>
      <c r="B2" s="284"/>
      <c r="C2" s="284"/>
      <c r="D2" s="284"/>
      <c r="E2" s="284"/>
      <c r="F2" s="284"/>
      <c r="G2" s="284"/>
      <c r="H2" s="284"/>
    </row>
    <row r="3" spans="1:16" ht="18" x14ac:dyDescent="0.25">
      <c r="A3" s="4"/>
      <c r="B3" s="4"/>
      <c r="C3" s="78"/>
      <c r="D3" s="4"/>
      <c r="E3" s="4"/>
      <c r="F3" s="78"/>
      <c r="G3" s="78"/>
      <c r="H3" s="78"/>
    </row>
    <row r="4" spans="1:16" ht="15.75" customHeight="1" x14ac:dyDescent="0.25">
      <c r="A4" s="284" t="s">
        <v>24</v>
      </c>
      <c r="B4" s="284"/>
      <c r="C4" s="284"/>
      <c r="D4" s="284"/>
      <c r="E4" s="284"/>
      <c r="F4" s="284"/>
      <c r="G4" s="284"/>
      <c r="H4" s="327"/>
    </row>
    <row r="5" spans="1:16" ht="18" customHeight="1" x14ac:dyDescent="0.25">
      <c r="A5" s="4"/>
      <c r="B5" s="4"/>
      <c r="C5" s="78"/>
      <c r="D5" s="4"/>
      <c r="E5" s="4"/>
      <c r="F5" s="78"/>
      <c r="G5" s="78"/>
      <c r="H5" s="79"/>
    </row>
    <row r="6" spans="1:16" ht="15.75" customHeight="1" x14ac:dyDescent="0.25">
      <c r="A6" s="284" t="s">
        <v>12</v>
      </c>
      <c r="B6" s="285"/>
      <c r="C6" s="285"/>
      <c r="D6" s="285"/>
      <c r="E6" s="285"/>
      <c r="F6" s="285"/>
      <c r="G6" s="285"/>
      <c r="H6" s="285"/>
    </row>
    <row r="7" spans="1:16" ht="16.5" customHeight="1" x14ac:dyDescent="0.25">
      <c r="A7" s="4"/>
      <c r="B7" s="4"/>
      <c r="C7" s="78"/>
      <c r="D7" s="4"/>
      <c r="E7" s="4"/>
      <c r="F7" s="78"/>
      <c r="G7" s="78"/>
      <c r="H7" s="79"/>
    </row>
    <row r="8" spans="1:16" ht="18" customHeight="1" x14ac:dyDescent="0.25">
      <c r="A8" s="284" t="s">
        <v>1</v>
      </c>
      <c r="B8" s="328"/>
      <c r="C8" s="328"/>
      <c r="D8" s="328"/>
      <c r="E8" s="328"/>
      <c r="F8" s="328"/>
      <c r="G8" s="328"/>
      <c r="H8" s="328"/>
    </row>
    <row r="9" spans="1:16" ht="25.5" customHeight="1" x14ac:dyDescent="0.25">
      <c r="A9" s="12" t="s">
        <v>13</v>
      </c>
      <c r="B9" s="12" t="s">
        <v>11</v>
      </c>
      <c r="C9" s="239" t="s">
        <v>231</v>
      </c>
      <c r="D9" s="80" t="s">
        <v>211</v>
      </c>
      <c r="E9" s="80" t="s">
        <v>236</v>
      </c>
      <c r="F9" s="179" t="s">
        <v>232</v>
      </c>
      <c r="G9" s="175" t="s">
        <v>185</v>
      </c>
      <c r="H9" s="175" t="s">
        <v>185</v>
      </c>
    </row>
    <row r="10" spans="1:16" ht="25.5" customHeight="1" x14ac:dyDescent="0.45">
      <c r="A10" s="12"/>
      <c r="B10" s="12">
        <v>1</v>
      </c>
      <c r="C10" s="180">
        <v>2</v>
      </c>
      <c r="D10" s="180">
        <v>3</v>
      </c>
      <c r="E10" s="180">
        <v>4</v>
      </c>
      <c r="F10" s="181">
        <v>5</v>
      </c>
      <c r="G10" s="182" t="s">
        <v>234</v>
      </c>
      <c r="H10" s="182" t="s">
        <v>235</v>
      </c>
      <c r="K10" s="325"/>
      <c r="L10" s="325"/>
      <c r="M10" s="325"/>
      <c r="N10" s="325"/>
      <c r="O10" s="325"/>
      <c r="P10" s="325"/>
    </row>
    <row r="11" spans="1:16" ht="15" customHeight="1" x14ac:dyDescent="0.25">
      <c r="A11" s="37"/>
      <c r="B11" s="37" t="s">
        <v>152</v>
      </c>
      <c r="C11" s="239"/>
      <c r="D11" s="184">
        <f>D12+D43</f>
        <v>2274000</v>
      </c>
      <c r="E11" s="184">
        <f>E12+E43</f>
        <v>2265156</v>
      </c>
      <c r="F11" s="184">
        <f>F12+F43</f>
        <v>2975768.6199999996</v>
      </c>
      <c r="G11" s="174" t="e">
        <f>F11/C11*100</f>
        <v>#DIV/0!</v>
      </c>
      <c r="H11" s="174">
        <f>F11/E11*100</f>
        <v>131.37146492338715</v>
      </c>
    </row>
    <row r="12" spans="1:16" ht="15.75" customHeight="1" x14ac:dyDescent="0.25">
      <c r="A12" s="35">
        <v>6</v>
      </c>
      <c r="B12" s="38" t="s">
        <v>14</v>
      </c>
      <c r="C12" s="240">
        <f>C13+C28+C31+C34+C39</f>
        <v>3514072.42</v>
      </c>
      <c r="D12" s="185">
        <f>D13+D31+D34+D39</f>
        <v>2174000</v>
      </c>
      <c r="E12" s="185">
        <f>E13+E31+E34+E39</f>
        <v>2165156</v>
      </c>
      <c r="F12" s="185">
        <f>F13+F31+F34+F39+F28</f>
        <v>2975768.6199999996</v>
      </c>
      <c r="G12" s="281">
        <f t="shared" ref="G12:G46" si="0">F12/C12*100</f>
        <v>84.681482460739943</v>
      </c>
      <c r="H12" s="281">
        <f t="shared" ref="H12:H44" si="1">F12/E12*100</f>
        <v>137.43899377227319</v>
      </c>
    </row>
    <row r="13" spans="1:16" ht="38.25" customHeight="1" x14ac:dyDescent="0.25">
      <c r="A13" s="35">
        <v>63</v>
      </c>
      <c r="B13" s="38" t="s">
        <v>32</v>
      </c>
      <c r="C13" s="240">
        <f>C14+C16+C19+C22+C24</f>
        <v>3202734.38</v>
      </c>
      <c r="D13" s="102">
        <f>D14+D16+D19+D22</f>
        <v>1857300</v>
      </c>
      <c r="E13" s="102">
        <f>E14+E16+E19+E22</f>
        <v>1857300</v>
      </c>
      <c r="F13" s="102">
        <f>F14+F16+F19+F22+F24</f>
        <v>2590635.6599999997</v>
      </c>
      <c r="G13" s="281">
        <f t="shared" si="0"/>
        <v>80.888245874451812</v>
      </c>
      <c r="H13" s="281">
        <f t="shared" si="1"/>
        <v>139.48396381844611</v>
      </c>
    </row>
    <row r="14" spans="1:16" ht="38.25" customHeight="1" x14ac:dyDescent="0.25">
      <c r="A14" s="9">
        <v>632</v>
      </c>
      <c r="B14" s="39" t="s">
        <v>189</v>
      </c>
      <c r="C14" s="241">
        <f>C15</f>
        <v>91862.18</v>
      </c>
      <c r="D14" s="103">
        <v>50000</v>
      </c>
      <c r="E14" s="103">
        <v>50000</v>
      </c>
      <c r="F14" s="103">
        <v>27646.6</v>
      </c>
      <c r="G14" s="178">
        <f t="shared" si="0"/>
        <v>30.095736896293989</v>
      </c>
      <c r="H14" s="178">
        <f t="shared" si="1"/>
        <v>55.293199999999999</v>
      </c>
    </row>
    <row r="15" spans="1:16" ht="38.25" customHeight="1" x14ac:dyDescent="0.25">
      <c r="A15" s="9">
        <v>6323</v>
      </c>
      <c r="B15" s="39" t="s">
        <v>121</v>
      </c>
      <c r="C15" s="241">
        <v>91862.18</v>
      </c>
      <c r="D15" s="103">
        <v>50000</v>
      </c>
      <c r="E15" s="103">
        <v>50000</v>
      </c>
      <c r="F15" s="103">
        <v>27646.6</v>
      </c>
      <c r="G15" s="178">
        <f t="shared" si="0"/>
        <v>30.095736896293989</v>
      </c>
      <c r="H15" s="178">
        <f t="shared" si="1"/>
        <v>55.293199999999999</v>
      </c>
    </row>
    <row r="16" spans="1:16" ht="38.25" customHeight="1" x14ac:dyDescent="0.25">
      <c r="A16" s="9">
        <v>633</v>
      </c>
      <c r="B16" s="39" t="s">
        <v>190</v>
      </c>
      <c r="C16" s="241">
        <f>C17</f>
        <v>3073.23</v>
      </c>
      <c r="D16" s="103">
        <v>3000</v>
      </c>
      <c r="E16" s="103">
        <v>3000</v>
      </c>
      <c r="F16" s="103">
        <f>F17+F18</f>
        <v>46258.45</v>
      </c>
      <c r="G16" s="178">
        <f t="shared" si="0"/>
        <v>1505.2062488001222</v>
      </c>
      <c r="H16" s="178">
        <f t="shared" si="1"/>
        <v>1541.9483333333333</v>
      </c>
    </row>
    <row r="17" spans="1:8" ht="38.25" customHeight="1" x14ac:dyDescent="0.25">
      <c r="A17" s="9">
        <v>6331</v>
      </c>
      <c r="B17" s="39" t="s">
        <v>191</v>
      </c>
      <c r="C17" s="241">
        <v>3073.23</v>
      </c>
      <c r="D17" s="103">
        <v>3000</v>
      </c>
      <c r="E17" s="103">
        <v>3000</v>
      </c>
      <c r="F17" s="103">
        <v>35315</v>
      </c>
      <c r="G17" s="178">
        <f t="shared" si="0"/>
        <v>1149.1167273520043</v>
      </c>
      <c r="H17" s="178">
        <f t="shared" si="1"/>
        <v>1177.1666666666667</v>
      </c>
    </row>
    <row r="18" spans="1:8" ht="38.25" customHeight="1" x14ac:dyDescent="0.25">
      <c r="A18" s="9">
        <v>6332</v>
      </c>
      <c r="B18" s="39" t="s">
        <v>239</v>
      </c>
      <c r="C18" s="241">
        <v>0</v>
      </c>
      <c r="D18" s="103">
        <v>0</v>
      </c>
      <c r="E18" s="103">
        <v>0</v>
      </c>
      <c r="F18" s="103">
        <v>10943.45</v>
      </c>
      <c r="G18" s="178" t="e">
        <f t="shared" si="0"/>
        <v>#DIV/0!</v>
      </c>
      <c r="H18" s="178" t="e">
        <f t="shared" si="1"/>
        <v>#DIV/0!</v>
      </c>
    </row>
    <row r="19" spans="1:8" ht="38.25" customHeight="1" x14ac:dyDescent="0.25">
      <c r="A19" s="9">
        <v>636</v>
      </c>
      <c r="B19" s="39" t="s">
        <v>192</v>
      </c>
      <c r="C19" s="241">
        <f>C20+C21</f>
        <v>1854207.82</v>
      </c>
      <c r="D19" s="103">
        <v>1796300</v>
      </c>
      <c r="E19" s="103">
        <v>1796300</v>
      </c>
      <c r="F19" s="103">
        <f>F20+F21</f>
        <v>2415020.73</v>
      </c>
      <c r="G19" s="178">
        <f t="shared" si="0"/>
        <v>130.2454182293331</v>
      </c>
      <c r="H19" s="178">
        <f t="shared" si="1"/>
        <v>134.44417580582308</v>
      </c>
    </row>
    <row r="20" spans="1:8" ht="38.25" customHeight="1" x14ac:dyDescent="0.25">
      <c r="A20" s="9">
        <v>6361</v>
      </c>
      <c r="B20" s="39" t="s">
        <v>193</v>
      </c>
      <c r="C20" s="241">
        <v>1853278.82</v>
      </c>
      <c r="D20" s="103">
        <v>1796300</v>
      </c>
      <c r="E20" s="103">
        <v>1796300</v>
      </c>
      <c r="F20" s="103">
        <v>2414090.73</v>
      </c>
      <c r="G20" s="178">
        <f t="shared" si="0"/>
        <v>130.26052550473759</v>
      </c>
      <c r="H20" s="178">
        <f t="shared" si="1"/>
        <v>134.39240271669544</v>
      </c>
    </row>
    <row r="21" spans="1:8" ht="38.25" customHeight="1" x14ac:dyDescent="0.25">
      <c r="A21" s="9">
        <v>6362</v>
      </c>
      <c r="B21" s="39" t="s">
        <v>245</v>
      </c>
      <c r="C21" s="241">
        <v>929</v>
      </c>
      <c r="D21" s="103">
        <v>0</v>
      </c>
      <c r="E21" s="103">
        <v>0</v>
      </c>
      <c r="F21" s="103">
        <v>930</v>
      </c>
      <c r="G21" s="178">
        <f t="shared" si="0"/>
        <v>100.10764262648009</v>
      </c>
      <c r="H21" s="178" t="e">
        <f t="shared" si="1"/>
        <v>#DIV/0!</v>
      </c>
    </row>
    <row r="22" spans="1:8" ht="40.5" customHeight="1" x14ac:dyDescent="0.25">
      <c r="A22" s="9">
        <v>638</v>
      </c>
      <c r="B22" s="39" t="s">
        <v>140</v>
      </c>
      <c r="C22" s="241">
        <f>C23</f>
        <v>46619.81</v>
      </c>
      <c r="D22" s="103">
        <v>8000</v>
      </c>
      <c r="E22" s="103">
        <v>8000</v>
      </c>
      <c r="F22" s="104">
        <f>F23</f>
        <v>79206</v>
      </c>
      <c r="G22" s="178">
        <f t="shared" si="0"/>
        <v>169.89773231594037</v>
      </c>
      <c r="H22" s="178">
        <f t="shared" si="1"/>
        <v>990.07500000000005</v>
      </c>
    </row>
    <row r="23" spans="1:8" ht="44.25" customHeight="1" x14ac:dyDescent="0.25">
      <c r="A23" s="9">
        <v>6381</v>
      </c>
      <c r="B23" s="39" t="s">
        <v>122</v>
      </c>
      <c r="C23" s="241">
        <v>46619.81</v>
      </c>
      <c r="D23" s="103">
        <v>8000</v>
      </c>
      <c r="E23" s="103">
        <v>8000</v>
      </c>
      <c r="F23" s="104">
        <v>79206</v>
      </c>
      <c r="G23" s="178">
        <f t="shared" si="0"/>
        <v>169.89773231594037</v>
      </c>
      <c r="H23" s="178">
        <f t="shared" si="1"/>
        <v>990.07500000000005</v>
      </c>
    </row>
    <row r="24" spans="1:8" ht="46.5" customHeight="1" x14ac:dyDescent="0.25">
      <c r="A24" s="9">
        <v>639</v>
      </c>
      <c r="B24" s="39" t="s">
        <v>141</v>
      </c>
      <c r="C24" s="241">
        <f>C25+C26+C27</f>
        <v>1206971.3399999999</v>
      </c>
      <c r="D24" s="103">
        <v>0</v>
      </c>
      <c r="E24" s="103">
        <v>0</v>
      </c>
      <c r="F24" s="104">
        <f>F25+F26+F27</f>
        <v>22503.879999999997</v>
      </c>
      <c r="G24" s="178">
        <f t="shared" si="0"/>
        <v>1.8644916622460976</v>
      </c>
      <c r="H24" s="178" t="e">
        <f t="shared" si="1"/>
        <v>#DIV/0!</v>
      </c>
    </row>
    <row r="25" spans="1:8" ht="46.5" customHeight="1" x14ac:dyDescent="0.25">
      <c r="A25" s="9">
        <v>6391</v>
      </c>
      <c r="B25" s="39" t="s">
        <v>188</v>
      </c>
      <c r="C25" s="241">
        <v>0</v>
      </c>
      <c r="D25" s="103">
        <v>0</v>
      </c>
      <c r="E25" s="103">
        <v>0</v>
      </c>
      <c r="F25" s="104">
        <v>542.08000000000004</v>
      </c>
      <c r="G25" s="178" t="e">
        <f t="shared" si="0"/>
        <v>#DIV/0!</v>
      </c>
      <c r="H25" s="178" t="e">
        <f t="shared" si="1"/>
        <v>#DIV/0!</v>
      </c>
    </row>
    <row r="26" spans="1:8" ht="61.5" customHeight="1" x14ac:dyDescent="0.25">
      <c r="A26" s="9">
        <v>6393</v>
      </c>
      <c r="B26" s="39" t="s">
        <v>123</v>
      </c>
      <c r="C26" s="241">
        <v>1917.21</v>
      </c>
      <c r="D26" s="103">
        <v>0</v>
      </c>
      <c r="E26" s="103">
        <v>0</v>
      </c>
      <c r="F26" s="104">
        <v>14289.55</v>
      </c>
      <c r="G26" s="178">
        <f t="shared" si="0"/>
        <v>745.33045414951926</v>
      </c>
      <c r="H26" s="178" t="e">
        <f t="shared" si="1"/>
        <v>#DIV/0!</v>
      </c>
    </row>
    <row r="27" spans="1:8" ht="61.5" customHeight="1" x14ac:dyDescent="0.25">
      <c r="A27" s="9">
        <v>6394</v>
      </c>
      <c r="B27" s="39" t="s">
        <v>244</v>
      </c>
      <c r="C27" s="241">
        <v>1205054.1299999999</v>
      </c>
      <c r="D27" s="103">
        <v>0</v>
      </c>
      <c r="E27" s="103">
        <v>0</v>
      </c>
      <c r="F27" s="104">
        <v>7672.25</v>
      </c>
      <c r="G27" s="178">
        <f t="shared" si="0"/>
        <v>0.63667264473837371</v>
      </c>
      <c r="H27" s="178" t="e">
        <f t="shared" si="1"/>
        <v>#DIV/0!</v>
      </c>
    </row>
    <row r="28" spans="1:8" ht="61.5" customHeight="1" x14ac:dyDescent="0.25">
      <c r="A28" s="35">
        <v>64</v>
      </c>
      <c r="B28" s="38" t="s">
        <v>243</v>
      </c>
      <c r="C28" s="240">
        <f>C29</f>
        <v>1.1499999999999999</v>
      </c>
      <c r="D28" s="102">
        <v>0</v>
      </c>
      <c r="E28" s="102">
        <v>0</v>
      </c>
      <c r="F28" s="185">
        <f>F29</f>
        <v>1.04</v>
      </c>
      <c r="G28" s="186">
        <f t="shared" ref="G28:G30" si="2">F28/C28*100</f>
        <v>90.434782608695656</v>
      </c>
      <c r="H28" s="186" t="e">
        <f t="shared" ref="H28:H30" si="3">F28/E28*100</f>
        <v>#DIV/0!</v>
      </c>
    </row>
    <row r="29" spans="1:8" ht="61.5" customHeight="1" x14ac:dyDescent="0.25">
      <c r="A29" s="9">
        <v>641</v>
      </c>
      <c r="B29" s="39" t="s">
        <v>242</v>
      </c>
      <c r="C29" s="241">
        <f>C30</f>
        <v>1.1499999999999999</v>
      </c>
      <c r="D29" s="103">
        <v>0</v>
      </c>
      <c r="E29" s="103">
        <v>0</v>
      </c>
      <c r="F29" s="104">
        <f>F30</f>
        <v>1.04</v>
      </c>
      <c r="G29" s="178">
        <f t="shared" si="2"/>
        <v>90.434782608695656</v>
      </c>
      <c r="H29" s="178" t="e">
        <f t="shared" si="3"/>
        <v>#DIV/0!</v>
      </c>
    </row>
    <row r="30" spans="1:8" ht="61.5" customHeight="1" x14ac:dyDescent="0.25">
      <c r="A30" s="9">
        <v>6413</v>
      </c>
      <c r="B30" s="39" t="s">
        <v>241</v>
      </c>
      <c r="C30" s="241">
        <v>1.1499999999999999</v>
      </c>
      <c r="D30" s="103">
        <v>0</v>
      </c>
      <c r="E30" s="103">
        <v>0</v>
      </c>
      <c r="F30" s="104">
        <v>1.04</v>
      </c>
      <c r="G30" s="178">
        <f t="shared" si="2"/>
        <v>90.434782608695656</v>
      </c>
      <c r="H30" s="178" t="e">
        <f t="shared" si="3"/>
        <v>#DIV/0!</v>
      </c>
    </row>
    <row r="31" spans="1:8" ht="44.25" customHeight="1" x14ac:dyDescent="0.25">
      <c r="A31" s="50">
        <v>65</v>
      </c>
      <c r="B31" s="42" t="s">
        <v>143</v>
      </c>
      <c r="C31" s="242">
        <f>C32</f>
        <v>6170.71</v>
      </c>
      <c r="D31" s="102">
        <v>6000</v>
      </c>
      <c r="E31" s="102">
        <v>6000</v>
      </c>
      <c r="F31" s="102">
        <f>F32</f>
        <v>11457.19</v>
      </c>
      <c r="G31" s="186">
        <f t="shared" si="0"/>
        <v>185.67053061965316</v>
      </c>
      <c r="H31" s="186">
        <f t="shared" si="1"/>
        <v>190.95316666666668</v>
      </c>
    </row>
    <row r="32" spans="1:8" ht="30.6" customHeight="1" x14ac:dyDescent="0.25">
      <c r="A32" s="51">
        <v>652</v>
      </c>
      <c r="B32" s="45" t="s">
        <v>135</v>
      </c>
      <c r="C32" s="243">
        <f>C33</f>
        <v>6170.71</v>
      </c>
      <c r="D32" s="103">
        <v>6000</v>
      </c>
      <c r="E32" s="103">
        <v>6000</v>
      </c>
      <c r="F32" s="104">
        <f>F33</f>
        <v>11457.19</v>
      </c>
      <c r="G32" s="178">
        <f t="shared" si="0"/>
        <v>185.67053061965316</v>
      </c>
      <c r="H32" s="178">
        <f t="shared" si="1"/>
        <v>190.95316666666668</v>
      </c>
    </row>
    <row r="33" spans="1:8" ht="30.6" customHeight="1" x14ac:dyDescent="0.25">
      <c r="A33" s="51">
        <v>6526</v>
      </c>
      <c r="B33" s="45" t="s">
        <v>58</v>
      </c>
      <c r="C33" s="243">
        <v>6170.71</v>
      </c>
      <c r="D33" s="103">
        <v>6000</v>
      </c>
      <c r="E33" s="103">
        <v>6000</v>
      </c>
      <c r="F33" s="104">
        <v>11457.19</v>
      </c>
      <c r="G33" s="178">
        <f t="shared" si="0"/>
        <v>185.67053061965316</v>
      </c>
      <c r="H33" s="178">
        <f t="shared" si="1"/>
        <v>190.95316666666668</v>
      </c>
    </row>
    <row r="34" spans="1:8" ht="25.5" customHeight="1" x14ac:dyDescent="0.25">
      <c r="A34" s="50">
        <v>66</v>
      </c>
      <c r="B34" s="38" t="s">
        <v>144</v>
      </c>
      <c r="C34" s="240">
        <f>C35+C37</f>
        <v>109609.95</v>
      </c>
      <c r="D34" s="102">
        <f>D35+D37</f>
        <v>120500</v>
      </c>
      <c r="E34" s="102">
        <f>E35+E37</f>
        <v>120500</v>
      </c>
      <c r="F34" s="102">
        <f>F35+F37</f>
        <v>143691.46</v>
      </c>
      <c r="G34" s="186">
        <f t="shared" si="0"/>
        <v>131.09344543994408</v>
      </c>
      <c r="H34" s="186">
        <f t="shared" si="1"/>
        <v>119.24602489626554</v>
      </c>
    </row>
    <row r="35" spans="1:8" ht="27" customHeight="1" x14ac:dyDescent="0.25">
      <c r="A35" s="51">
        <v>661</v>
      </c>
      <c r="B35" s="206" t="s">
        <v>136</v>
      </c>
      <c r="C35" s="244">
        <f>C36</f>
        <v>107831.65</v>
      </c>
      <c r="D35" s="103">
        <v>120000</v>
      </c>
      <c r="E35" s="103">
        <v>120000</v>
      </c>
      <c r="F35" s="104">
        <f>F36</f>
        <v>139941.46</v>
      </c>
      <c r="G35" s="178">
        <f t="shared" si="0"/>
        <v>129.77772295981745</v>
      </c>
      <c r="H35" s="178">
        <f t="shared" si="1"/>
        <v>116.61788333333331</v>
      </c>
    </row>
    <row r="36" spans="1:8" ht="31.5" customHeight="1" x14ac:dyDescent="0.25">
      <c r="A36" s="51">
        <v>6615</v>
      </c>
      <c r="B36" s="206" t="s">
        <v>119</v>
      </c>
      <c r="C36" s="244">
        <v>107831.65</v>
      </c>
      <c r="D36" s="103">
        <v>120000</v>
      </c>
      <c r="E36" s="103">
        <v>120000</v>
      </c>
      <c r="F36" s="104">
        <v>139941.46</v>
      </c>
      <c r="G36" s="178">
        <f t="shared" si="0"/>
        <v>129.77772295981745</v>
      </c>
      <c r="H36" s="178">
        <f t="shared" si="1"/>
        <v>116.61788333333331</v>
      </c>
    </row>
    <row r="37" spans="1:8" ht="30.75" customHeight="1" x14ac:dyDescent="0.25">
      <c r="A37" s="9">
        <v>663</v>
      </c>
      <c r="B37" s="206" t="s">
        <v>142</v>
      </c>
      <c r="C37" s="244">
        <f>C38</f>
        <v>1778.3</v>
      </c>
      <c r="D37" s="103">
        <v>500</v>
      </c>
      <c r="E37" s="103">
        <v>500</v>
      </c>
      <c r="F37" s="104">
        <f>F38</f>
        <v>3750</v>
      </c>
      <c r="G37" s="178">
        <f t="shared" si="0"/>
        <v>210.87555530562895</v>
      </c>
      <c r="H37" s="178">
        <f t="shared" si="1"/>
        <v>750</v>
      </c>
    </row>
    <row r="38" spans="1:8" ht="28.5" customHeight="1" x14ac:dyDescent="0.25">
      <c r="A38" s="9">
        <v>6631</v>
      </c>
      <c r="B38" s="206" t="s">
        <v>124</v>
      </c>
      <c r="C38" s="244">
        <v>1778.3</v>
      </c>
      <c r="D38" s="103">
        <v>500</v>
      </c>
      <c r="E38" s="103">
        <v>500</v>
      </c>
      <c r="F38" s="104">
        <v>3750</v>
      </c>
      <c r="G38" s="178">
        <f t="shared" si="0"/>
        <v>210.87555530562895</v>
      </c>
      <c r="H38" s="178">
        <f t="shared" si="1"/>
        <v>750</v>
      </c>
    </row>
    <row r="39" spans="1:8" ht="30.75" customHeight="1" x14ac:dyDescent="0.25">
      <c r="A39" s="35">
        <v>67</v>
      </c>
      <c r="B39" s="46" t="s">
        <v>150</v>
      </c>
      <c r="C39" s="245">
        <f>C40</f>
        <v>195556.23</v>
      </c>
      <c r="D39" s="102">
        <v>190200</v>
      </c>
      <c r="E39" s="102">
        <f>E40</f>
        <v>181356</v>
      </c>
      <c r="F39" s="102">
        <f>F40</f>
        <v>229983.27</v>
      </c>
      <c r="G39" s="186">
        <f t="shared" si="0"/>
        <v>117.60467564751067</v>
      </c>
      <c r="H39" s="186">
        <f t="shared" si="1"/>
        <v>126.81315754648314</v>
      </c>
    </row>
    <row r="40" spans="1:8" ht="52.5" customHeight="1" x14ac:dyDescent="0.25">
      <c r="A40" s="9">
        <v>671</v>
      </c>
      <c r="B40" s="206" t="s">
        <v>148</v>
      </c>
      <c r="C40" s="244">
        <f>C41+C42</f>
        <v>195556.23</v>
      </c>
      <c r="D40" s="103">
        <v>190200</v>
      </c>
      <c r="E40" s="103">
        <f>E41+E42</f>
        <v>181356</v>
      </c>
      <c r="F40" s="104">
        <f>F41+F42</f>
        <v>229983.27</v>
      </c>
      <c r="G40" s="178">
        <f t="shared" si="0"/>
        <v>117.60467564751067</v>
      </c>
      <c r="H40" s="178">
        <f t="shared" si="1"/>
        <v>126.81315754648314</v>
      </c>
    </row>
    <row r="41" spans="1:8" ht="51" customHeight="1" x14ac:dyDescent="0.25">
      <c r="A41" s="9">
        <v>6711</v>
      </c>
      <c r="B41" s="206" t="s">
        <v>149</v>
      </c>
      <c r="C41" s="244">
        <v>191504.34</v>
      </c>
      <c r="D41" s="103">
        <v>190200</v>
      </c>
      <c r="E41" s="103">
        <v>180156</v>
      </c>
      <c r="F41" s="104">
        <v>212137.24</v>
      </c>
      <c r="G41" s="178">
        <f t="shared" si="0"/>
        <v>110.77411613752462</v>
      </c>
      <c r="H41" s="178">
        <f t="shared" si="1"/>
        <v>117.75197051444304</v>
      </c>
    </row>
    <row r="42" spans="1:8" ht="51" customHeight="1" x14ac:dyDescent="0.25">
      <c r="A42" s="9">
        <v>6712</v>
      </c>
      <c r="B42" s="219" t="s">
        <v>240</v>
      </c>
      <c r="C42" s="244">
        <v>4051.89</v>
      </c>
      <c r="D42" s="103">
        <v>0</v>
      </c>
      <c r="E42" s="104">
        <v>1200</v>
      </c>
      <c r="F42" s="104">
        <v>17846.03</v>
      </c>
      <c r="G42" s="178">
        <f t="shared" ref="G42" si="4">F42/C42*100</f>
        <v>440.437178699323</v>
      </c>
      <c r="H42" s="178">
        <f t="shared" ref="H42" si="5">F42/E42*100</f>
        <v>1487.1691666666666</v>
      </c>
    </row>
    <row r="43" spans="1:8" ht="28.5" customHeight="1" x14ac:dyDescent="0.25">
      <c r="A43" s="35">
        <v>9</v>
      </c>
      <c r="B43" s="46" t="s">
        <v>137</v>
      </c>
      <c r="C43" s="245">
        <v>0</v>
      </c>
      <c r="D43" s="102">
        <f>D44</f>
        <v>100000</v>
      </c>
      <c r="E43" s="102">
        <f>E44</f>
        <v>100000</v>
      </c>
      <c r="F43" s="185">
        <v>0</v>
      </c>
      <c r="G43" s="186" t="e">
        <f t="shared" si="0"/>
        <v>#DIV/0!</v>
      </c>
      <c r="H43" s="186">
        <f t="shared" si="1"/>
        <v>0</v>
      </c>
    </row>
    <row r="44" spans="1:8" ht="26.25" customHeight="1" x14ac:dyDescent="0.25">
      <c r="A44" s="35">
        <v>92</v>
      </c>
      <c r="B44" s="46" t="s">
        <v>138</v>
      </c>
      <c r="C44" s="245">
        <v>0</v>
      </c>
      <c r="D44" s="102">
        <f>D45</f>
        <v>100000</v>
      </c>
      <c r="E44" s="102">
        <f>E45</f>
        <v>100000</v>
      </c>
      <c r="F44" s="185">
        <v>0</v>
      </c>
      <c r="G44" s="186" t="e">
        <f t="shared" si="0"/>
        <v>#DIV/0!</v>
      </c>
      <c r="H44" s="186">
        <f t="shared" si="1"/>
        <v>0</v>
      </c>
    </row>
    <row r="45" spans="1:8" ht="25.5" customHeight="1" x14ac:dyDescent="0.25">
      <c r="A45" s="52">
        <v>922</v>
      </c>
      <c r="B45" s="209" t="s">
        <v>139</v>
      </c>
      <c r="C45" s="246">
        <v>0</v>
      </c>
      <c r="D45" s="85">
        <v>100000</v>
      </c>
      <c r="E45" s="85">
        <v>100000</v>
      </c>
      <c r="F45" s="210">
        <v>0</v>
      </c>
      <c r="G45" s="178" t="e">
        <f t="shared" si="0"/>
        <v>#DIV/0!</v>
      </c>
      <c r="H45" s="168">
        <f t="shared" ref="H45:H46" si="6">F45/E45*100</f>
        <v>0</v>
      </c>
    </row>
    <row r="46" spans="1:8" ht="25.5" customHeight="1" x14ac:dyDescent="0.25">
      <c r="A46" s="52">
        <v>9221</v>
      </c>
      <c r="B46" s="209" t="s">
        <v>120</v>
      </c>
      <c r="C46" s="246">
        <v>0</v>
      </c>
      <c r="D46" s="85">
        <v>100000</v>
      </c>
      <c r="E46" s="85">
        <v>100000</v>
      </c>
      <c r="F46" s="210">
        <v>0</v>
      </c>
      <c r="G46" s="178" t="e">
        <f t="shared" si="0"/>
        <v>#DIV/0!</v>
      </c>
      <c r="H46" s="168">
        <f t="shared" si="6"/>
        <v>0</v>
      </c>
    </row>
    <row r="47" spans="1:8" x14ac:dyDescent="0.25">
      <c r="A47" s="47"/>
      <c r="B47" s="47"/>
    </row>
    <row r="48" spans="1:8" ht="15.75" x14ac:dyDescent="0.25">
      <c r="A48" s="326"/>
      <c r="B48" s="326"/>
      <c r="C48" s="326"/>
      <c r="D48" s="326"/>
      <c r="E48" s="326"/>
      <c r="F48" s="326"/>
    </row>
    <row r="49" spans="1:8" ht="18" x14ac:dyDescent="0.25">
      <c r="A49" s="48"/>
      <c r="B49" s="48"/>
      <c r="C49" s="78"/>
      <c r="D49" s="324" t="s">
        <v>15</v>
      </c>
      <c r="E49" s="324"/>
      <c r="F49" s="324"/>
    </row>
    <row r="50" spans="1:8" x14ac:dyDescent="0.25">
      <c r="A50" s="37" t="s">
        <v>13</v>
      </c>
      <c r="B50" s="37" t="s">
        <v>16</v>
      </c>
      <c r="C50" s="239" t="s">
        <v>231</v>
      </c>
      <c r="D50" s="80" t="s">
        <v>211</v>
      </c>
      <c r="E50" s="80" t="s">
        <v>236</v>
      </c>
      <c r="F50" s="179" t="s">
        <v>232</v>
      </c>
      <c r="G50" s="175" t="s">
        <v>185</v>
      </c>
      <c r="H50" s="175" t="s">
        <v>185</v>
      </c>
    </row>
    <row r="51" spans="1:8" ht="21" customHeight="1" x14ac:dyDescent="0.25">
      <c r="A51" s="37"/>
      <c r="B51" s="180">
        <v>1</v>
      </c>
      <c r="C51" s="180">
        <v>2</v>
      </c>
      <c r="D51" s="180">
        <v>3</v>
      </c>
      <c r="E51" s="180">
        <v>4</v>
      </c>
      <c r="F51" s="181">
        <v>5</v>
      </c>
      <c r="G51" s="182" t="s">
        <v>234</v>
      </c>
      <c r="H51" s="182" t="s">
        <v>235</v>
      </c>
    </row>
    <row r="52" spans="1:8" ht="27.75" customHeight="1" x14ac:dyDescent="0.25">
      <c r="A52" s="37"/>
      <c r="B52" s="37" t="s">
        <v>151</v>
      </c>
      <c r="C52" s="239">
        <f>C53+C108</f>
        <v>3529287.2100000009</v>
      </c>
      <c r="D52" s="101">
        <f>D53+D108</f>
        <v>2274000</v>
      </c>
      <c r="E52" s="101">
        <f>SUM(E53+E108)</f>
        <v>2265156</v>
      </c>
      <c r="F52" s="101">
        <f>SUM(F53+F108)</f>
        <v>2970066.0500000003</v>
      </c>
      <c r="G52" s="174">
        <f>F52/C52*100</f>
        <v>84.154841283092949</v>
      </c>
      <c r="H52" s="174">
        <f>F52/E52*100</f>
        <v>131.11971316765823</v>
      </c>
    </row>
    <row r="53" spans="1:8" ht="15.75" customHeight="1" x14ac:dyDescent="0.25">
      <c r="A53" s="35">
        <v>3</v>
      </c>
      <c r="B53" s="38" t="s">
        <v>17</v>
      </c>
      <c r="C53" s="240">
        <f>C54+C64+C97+C101+C104</f>
        <v>2221711.0000000005</v>
      </c>
      <c r="D53" s="102">
        <f>D54+D64+D97+D101+D104</f>
        <v>2114000</v>
      </c>
      <c r="E53" s="102">
        <f>E54+E64+E97+E101+E104</f>
        <v>2103956</v>
      </c>
      <c r="F53" s="102">
        <f>F54+F64+F97+F101+F104</f>
        <v>2889159.87</v>
      </c>
      <c r="G53" s="186">
        <f t="shared" ref="G53:G117" si="7">F53/C53*100</f>
        <v>130.04211033748311</v>
      </c>
      <c r="H53" s="186">
        <f t="shared" ref="H53:H117" si="8">F53/E53*100</f>
        <v>137.32035603406158</v>
      </c>
    </row>
    <row r="54" spans="1:8" ht="15.75" customHeight="1" x14ac:dyDescent="0.25">
      <c r="A54" s="35">
        <v>31</v>
      </c>
      <c r="B54" s="38" t="s">
        <v>18</v>
      </c>
      <c r="C54" s="240">
        <f>C55+C58+C60</f>
        <v>1900733.81</v>
      </c>
      <c r="D54" s="102">
        <f>D55+D58+D60</f>
        <v>1829350</v>
      </c>
      <c r="E54" s="102">
        <f>E55+E58+E60</f>
        <v>1808000</v>
      </c>
      <c r="F54" s="102">
        <f>F55+F58+F60</f>
        <v>2475660.39</v>
      </c>
      <c r="G54" s="186">
        <f t="shared" si="7"/>
        <v>130.24761157902483</v>
      </c>
      <c r="H54" s="186">
        <f t="shared" si="8"/>
        <v>136.92811891592922</v>
      </c>
    </row>
    <row r="55" spans="1:8" x14ac:dyDescent="0.25">
      <c r="A55" s="51">
        <v>311</v>
      </c>
      <c r="B55" s="44" t="s">
        <v>194</v>
      </c>
      <c r="C55" s="247">
        <f>C56+C57</f>
        <v>1559053.17</v>
      </c>
      <c r="D55" s="103">
        <f>D56+D57</f>
        <v>1529234</v>
      </c>
      <c r="E55" s="103">
        <f>E56</f>
        <v>1512500</v>
      </c>
      <c r="F55" s="104">
        <f>F56</f>
        <v>1639917.85</v>
      </c>
      <c r="G55" s="178">
        <f t="shared" si="7"/>
        <v>105.18678141041207</v>
      </c>
      <c r="H55" s="178">
        <f t="shared" si="8"/>
        <v>108.42432066115704</v>
      </c>
    </row>
    <row r="56" spans="1:8" ht="48.75" customHeight="1" x14ac:dyDescent="0.25">
      <c r="A56" s="51">
        <v>3111</v>
      </c>
      <c r="B56" s="45" t="s">
        <v>75</v>
      </c>
      <c r="C56" s="243">
        <v>1559053.17</v>
      </c>
      <c r="D56" s="103">
        <v>1519234</v>
      </c>
      <c r="E56" s="103">
        <v>1512500</v>
      </c>
      <c r="F56" s="104">
        <v>1639917.85</v>
      </c>
      <c r="G56" s="178">
        <f t="shared" si="7"/>
        <v>105.18678141041207</v>
      </c>
      <c r="H56" s="178">
        <f t="shared" si="8"/>
        <v>108.42432066115704</v>
      </c>
    </row>
    <row r="57" spans="1:8" ht="48.75" customHeight="1" x14ac:dyDescent="0.25">
      <c r="A57" s="51">
        <v>3113</v>
      </c>
      <c r="B57" s="45" t="s">
        <v>125</v>
      </c>
      <c r="C57" s="243">
        <v>0</v>
      </c>
      <c r="D57" s="103">
        <v>10000</v>
      </c>
      <c r="E57" s="103">
        <v>10000</v>
      </c>
      <c r="F57" s="104">
        <v>0</v>
      </c>
      <c r="G57" s="178" t="e">
        <f t="shared" si="7"/>
        <v>#DIV/0!</v>
      </c>
      <c r="H57" s="178">
        <f t="shared" si="8"/>
        <v>0</v>
      </c>
    </row>
    <row r="58" spans="1:8" ht="48.75" customHeight="1" x14ac:dyDescent="0.25">
      <c r="A58" s="51">
        <v>312</v>
      </c>
      <c r="B58" s="45" t="s">
        <v>76</v>
      </c>
      <c r="C58" s="243">
        <f>C59</f>
        <v>85551.87</v>
      </c>
      <c r="D58" s="103">
        <f>D59</f>
        <v>10700</v>
      </c>
      <c r="E58" s="103">
        <f>E59</f>
        <v>9500</v>
      </c>
      <c r="F58" s="104">
        <f>F59</f>
        <v>104408.91</v>
      </c>
      <c r="G58" s="178">
        <f t="shared" si="7"/>
        <v>122.04164561218826</v>
      </c>
      <c r="H58" s="178">
        <f t="shared" si="8"/>
        <v>1099.0411578947369</v>
      </c>
    </row>
    <row r="59" spans="1:8" ht="48.75" customHeight="1" x14ac:dyDescent="0.25">
      <c r="A59" s="51">
        <v>3121</v>
      </c>
      <c r="B59" s="45" t="s">
        <v>76</v>
      </c>
      <c r="C59" s="243">
        <v>85551.87</v>
      </c>
      <c r="D59" s="103">
        <v>10700</v>
      </c>
      <c r="E59" s="103">
        <v>9500</v>
      </c>
      <c r="F59" s="104">
        <v>104408.91</v>
      </c>
      <c r="G59" s="178">
        <f t="shared" si="7"/>
        <v>122.04164561218826</v>
      </c>
      <c r="H59" s="178">
        <f t="shared" si="8"/>
        <v>1099.0411578947369</v>
      </c>
    </row>
    <row r="60" spans="1:8" ht="48.75" customHeight="1" x14ac:dyDescent="0.25">
      <c r="A60" s="51">
        <v>313</v>
      </c>
      <c r="B60" s="45" t="s">
        <v>129</v>
      </c>
      <c r="C60" s="243">
        <f>SUM(C61:C63)</f>
        <v>256128.77</v>
      </c>
      <c r="D60" s="103">
        <f>D62+D63</f>
        <v>289416</v>
      </c>
      <c r="E60" s="103">
        <f>E62+E63</f>
        <v>286000</v>
      </c>
      <c r="F60" s="104">
        <f>SUM(F61:F63)</f>
        <v>731333.63</v>
      </c>
      <c r="G60" s="178">
        <f t="shared" si="7"/>
        <v>285.53357360049796</v>
      </c>
      <c r="H60" s="178">
        <f t="shared" si="8"/>
        <v>255.71105944055944</v>
      </c>
    </row>
    <row r="61" spans="1:8" ht="48.75" customHeight="1" x14ac:dyDescent="0.25">
      <c r="A61" s="51">
        <v>3131</v>
      </c>
      <c r="B61" s="45" t="s">
        <v>83</v>
      </c>
      <c r="C61" s="243">
        <v>0</v>
      </c>
      <c r="D61" s="103">
        <v>0</v>
      </c>
      <c r="E61" s="103">
        <v>0</v>
      </c>
      <c r="F61" s="104">
        <v>399521.8</v>
      </c>
      <c r="G61" s="178" t="e">
        <f t="shared" si="7"/>
        <v>#DIV/0!</v>
      </c>
      <c r="H61" s="178" t="e">
        <f t="shared" si="8"/>
        <v>#DIV/0!</v>
      </c>
    </row>
    <row r="62" spans="1:8" ht="48.75" customHeight="1" x14ac:dyDescent="0.25">
      <c r="A62" s="51">
        <v>3132</v>
      </c>
      <c r="B62" s="45" t="s">
        <v>77</v>
      </c>
      <c r="C62" s="243">
        <v>256052.36</v>
      </c>
      <c r="D62" s="103">
        <v>289316</v>
      </c>
      <c r="E62" s="103">
        <v>285900</v>
      </c>
      <c r="F62" s="104">
        <v>331799.90000000002</v>
      </c>
      <c r="G62" s="178">
        <f t="shared" si="7"/>
        <v>129.58283219885186</v>
      </c>
      <c r="H62" s="178">
        <f t="shared" si="8"/>
        <v>116.05452955578875</v>
      </c>
    </row>
    <row r="63" spans="1:8" ht="48.75" customHeight="1" x14ac:dyDescent="0.25">
      <c r="A63" s="51">
        <v>3133</v>
      </c>
      <c r="B63" s="45" t="s">
        <v>161</v>
      </c>
      <c r="C63" s="243">
        <v>76.41</v>
      </c>
      <c r="D63" s="103">
        <v>100</v>
      </c>
      <c r="E63" s="103">
        <v>100</v>
      </c>
      <c r="F63" s="104">
        <v>11.93</v>
      </c>
      <c r="G63" s="178">
        <f t="shared" si="7"/>
        <v>15.613139641408194</v>
      </c>
      <c r="H63" s="178">
        <f t="shared" si="8"/>
        <v>11.93</v>
      </c>
    </row>
    <row r="64" spans="1:8" ht="26.25" customHeight="1" x14ac:dyDescent="0.25">
      <c r="A64" s="50">
        <v>32</v>
      </c>
      <c r="B64" s="40" t="s">
        <v>27</v>
      </c>
      <c r="C64" s="248">
        <f>C65+C70+C77+C87+C89</f>
        <v>315081.83000000007</v>
      </c>
      <c r="D64" s="102">
        <f>D65+D70+D77+D87+D89</f>
        <v>274250</v>
      </c>
      <c r="E64" s="102">
        <f>E65+E70+E77+E87+E89</f>
        <v>285355.99999999994</v>
      </c>
      <c r="F64" s="185">
        <f>F65+F70+F77+F87+F89</f>
        <v>398224.26999999996</v>
      </c>
      <c r="G64" s="186">
        <f t="shared" si="7"/>
        <v>126.38757049240188</v>
      </c>
      <c r="H64" s="186">
        <f t="shared" si="8"/>
        <v>139.5534945822061</v>
      </c>
    </row>
    <row r="65" spans="1:8" ht="33.75" customHeight="1" x14ac:dyDescent="0.25">
      <c r="A65" s="51">
        <v>321</v>
      </c>
      <c r="B65" s="43" t="s">
        <v>127</v>
      </c>
      <c r="C65" s="249">
        <f>SUM(C66:C69)</f>
        <v>102147.94</v>
      </c>
      <c r="D65" s="103">
        <f>SUM(D66:D69)</f>
        <v>100400</v>
      </c>
      <c r="E65" s="103">
        <f>SUM(E66:E69)</f>
        <v>98900</v>
      </c>
      <c r="F65" s="104">
        <f>SUM(F66:F69)</f>
        <v>113793.65999999999</v>
      </c>
      <c r="G65" s="178">
        <f t="shared" si="7"/>
        <v>111.40083686464943</v>
      </c>
      <c r="H65" s="178">
        <f t="shared" si="8"/>
        <v>115.05931243680484</v>
      </c>
    </row>
    <row r="66" spans="1:8" ht="36.75" customHeight="1" x14ac:dyDescent="0.25">
      <c r="A66" s="51">
        <v>3211</v>
      </c>
      <c r="B66" s="44" t="s">
        <v>40</v>
      </c>
      <c r="C66" s="247">
        <v>46817.16</v>
      </c>
      <c r="D66" s="103">
        <v>47500</v>
      </c>
      <c r="E66" s="103">
        <v>47500</v>
      </c>
      <c r="F66" s="104">
        <v>55340.49</v>
      </c>
      <c r="G66" s="178">
        <f t="shared" si="7"/>
        <v>118.20556821473151</v>
      </c>
      <c r="H66" s="178">
        <f t="shared" si="8"/>
        <v>116.50629473684211</v>
      </c>
    </row>
    <row r="67" spans="1:8" ht="36" customHeight="1" x14ac:dyDescent="0.25">
      <c r="A67" s="51">
        <v>3212</v>
      </c>
      <c r="B67" s="45" t="s">
        <v>41</v>
      </c>
      <c r="C67" s="243">
        <v>50477</v>
      </c>
      <c r="D67" s="103">
        <v>47000</v>
      </c>
      <c r="E67" s="103">
        <v>45000</v>
      </c>
      <c r="F67" s="104">
        <v>50896.32</v>
      </c>
      <c r="G67" s="178">
        <f t="shared" si="7"/>
        <v>100.83071497909938</v>
      </c>
      <c r="H67" s="178">
        <f t="shared" si="8"/>
        <v>113.10293333333333</v>
      </c>
    </row>
    <row r="68" spans="1:8" ht="28.5" customHeight="1" x14ac:dyDescent="0.25">
      <c r="A68" s="51">
        <v>3213</v>
      </c>
      <c r="B68" s="45" t="s">
        <v>42</v>
      </c>
      <c r="C68" s="243">
        <v>4041.38</v>
      </c>
      <c r="D68" s="103">
        <v>5500</v>
      </c>
      <c r="E68" s="103">
        <v>6000</v>
      </c>
      <c r="F68" s="104">
        <v>6893.15</v>
      </c>
      <c r="G68" s="178">
        <f t="shared" si="7"/>
        <v>170.56426270234425</v>
      </c>
      <c r="H68" s="178">
        <f t="shared" si="8"/>
        <v>114.88583333333334</v>
      </c>
    </row>
    <row r="69" spans="1:8" ht="28.5" customHeight="1" x14ac:dyDescent="0.25">
      <c r="A69" s="51">
        <v>3214</v>
      </c>
      <c r="B69" s="45" t="s">
        <v>43</v>
      </c>
      <c r="C69" s="243">
        <v>812.4</v>
      </c>
      <c r="D69" s="103">
        <v>400</v>
      </c>
      <c r="E69" s="103">
        <v>400</v>
      </c>
      <c r="F69" s="104">
        <v>663.7</v>
      </c>
      <c r="G69" s="178">
        <f t="shared" si="7"/>
        <v>81.6962087641556</v>
      </c>
      <c r="H69" s="178">
        <f t="shared" si="8"/>
        <v>165.92500000000001</v>
      </c>
    </row>
    <row r="70" spans="1:8" ht="29.25" customHeight="1" x14ac:dyDescent="0.25">
      <c r="A70" s="51">
        <v>322</v>
      </c>
      <c r="B70" s="45" t="s">
        <v>44</v>
      </c>
      <c r="C70" s="243">
        <f>SUM(C71:C76)</f>
        <v>96477.900000000023</v>
      </c>
      <c r="D70" s="103">
        <f>SUM(D71:D76)</f>
        <v>91903</v>
      </c>
      <c r="E70" s="103">
        <f>SUM(E71:E76)</f>
        <v>101132.62</v>
      </c>
      <c r="F70" s="104">
        <f>SUM(F71:F76)</f>
        <v>96933.719999999987</v>
      </c>
      <c r="G70" s="178">
        <f t="shared" si="7"/>
        <v>100.47246053241206</v>
      </c>
      <c r="H70" s="178">
        <f t="shared" si="8"/>
        <v>95.848124966998768</v>
      </c>
    </row>
    <row r="71" spans="1:8" ht="33.75" customHeight="1" x14ac:dyDescent="0.25">
      <c r="A71" s="51">
        <v>3221</v>
      </c>
      <c r="B71" s="45" t="s">
        <v>45</v>
      </c>
      <c r="C71" s="243">
        <v>26906.65</v>
      </c>
      <c r="D71" s="103">
        <v>27704</v>
      </c>
      <c r="E71" s="103">
        <v>24700</v>
      </c>
      <c r="F71" s="104">
        <v>23562.95</v>
      </c>
      <c r="G71" s="178">
        <f t="shared" si="7"/>
        <v>87.572960587810073</v>
      </c>
      <c r="H71" s="178">
        <f t="shared" si="8"/>
        <v>95.396558704453454</v>
      </c>
    </row>
    <row r="72" spans="1:8" ht="22.5" customHeight="1" x14ac:dyDescent="0.25">
      <c r="A72" s="51">
        <v>3222</v>
      </c>
      <c r="B72" s="45" t="s">
        <v>156</v>
      </c>
      <c r="C72" s="243">
        <v>169.61</v>
      </c>
      <c r="D72" s="103">
        <v>500</v>
      </c>
      <c r="E72" s="103">
        <v>3500</v>
      </c>
      <c r="F72" s="104">
        <v>3074.13</v>
      </c>
      <c r="G72" s="178">
        <f t="shared" si="7"/>
        <v>1812.4697836212488</v>
      </c>
      <c r="H72" s="178">
        <f t="shared" si="8"/>
        <v>87.832285714285717</v>
      </c>
    </row>
    <row r="73" spans="1:8" ht="33" customHeight="1" x14ac:dyDescent="0.25">
      <c r="A73" s="51">
        <v>3223</v>
      </c>
      <c r="B73" s="208" t="s">
        <v>46</v>
      </c>
      <c r="C73" s="244">
        <v>55347.44</v>
      </c>
      <c r="D73" s="103">
        <v>52000</v>
      </c>
      <c r="E73" s="103">
        <v>60457.62</v>
      </c>
      <c r="F73" s="104">
        <v>52888.3</v>
      </c>
      <c r="G73" s="178">
        <f t="shared" si="7"/>
        <v>95.556903806210371</v>
      </c>
      <c r="H73" s="178">
        <f t="shared" si="8"/>
        <v>87.479957034365569</v>
      </c>
    </row>
    <row r="74" spans="1:8" ht="25.5" customHeight="1" x14ac:dyDescent="0.25">
      <c r="A74" s="51">
        <v>3224</v>
      </c>
      <c r="B74" s="208" t="s">
        <v>68</v>
      </c>
      <c r="C74" s="244">
        <v>11333.16</v>
      </c>
      <c r="D74" s="103">
        <v>9569</v>
      </c>
      <c r="E74" s="103">
        <v>9875</v>
      </c>
      <c r="F74" s="104">
        <v>15341.4</v>
      </c>
      <c r="G74" s="178">
        <f t="shared" si="7"/>
        <v>135.36736444204439</v>
      </c>
      <c r="H74" s="178">
        <f t="shared" si="8"/>
        <v>155.35594936708861</v>
      </c>
    </row>
    <row r="75" spans="1:8" ht="29.25" customHeight="1" x14ac:dyDescent="0.25">
      <c r="A75" s="51">
        <v>3225</v>
      </c>
      <c r="B75" s="208" t="s">
        <v>47</v>
      </c>
      <c r="C75" s="244">
        <v>2060.4699999999998</v>
      </c>
      <c r="D75" s="103">
        <v>1130</v>
      </c>
      <c r="E75" s="103">
        <v>1600</v>
      </c>
      <c r="F75" s="104">
        <v>1530.26</v>
      </c>
      <c r="G75" s="178">
        <f t="shared" si="7"/>
        <v>74.267521487815884</v>
      </c>
      <c r="H75" s="178">
        <f t="shared" si="8"/>
        <v>95.641249999999999</v>
      </c>
    </row>
    <row r="76" spans="1:8" ht="30" customHeight="1" x14ac:dyDescent="0.25">
      <c r="A76" s="51">
        <v>3227</v>
      </c>
      <c r="B76" s="208" t="s">
        <v>84</v>
      </c>
      <c r="C76" s="244">
        <v>660.57</v>
      </c>
      <c r="D76" s="103">
        <v>1000</v>
      </c>
      <c r="E76" s="103">
        <v>1000</v>
      </c>
      <c r="F76" s="104">
        <v>536.67999999999995</v>
      </c>
      <c r="G76" s="178">
        <f t="shared" si="7"/>
        <v>81.244985391404384</v>
      </c>
      <c r="H76" s="178">
        <f t="shared" si="8"/>
        <v>53.667999999999992</v>
      </c>
    </row>
    <row r="77" spans="1:8" ht="39.75" customHeight="1" x14ac:dyDescent="0.25">
      <c r="A77" s="51">
        <v>323</v>
      </c>
      <c r="B77" s="208" t="s">
        <v>49</v>
      </c>
      <c r="C77" s="244">
        <f>SUM(C78:C86)</f>
        <v>83589.260000000009</v>
      </c>
      <c r="D77" s="103">
        <f>SUM(D78:D86)</f>
        <v>64201</v>
      </c>
      <c r="E77" s="103">
        <f>SUM(E78:E86)</f>
        <v>66908.84</v>
      </c>
      <c r="F77" s="104">
        <f>SUM(F78:F86)</f>
        <v>109527.54</v>
      </c>
      <c r="G77" s="178">
        <f t="shared" si="7"/>
        <v>131.03063718951452</v>
      </c>
      <c r="H77" s="178">
        <f t="shared" si="8"/>
        <v>163.69666549293038</v>
      </c>
    </row>
    <row r="78" spans="1:8" ht="36.75" customHeight="1" x14ac:dyDescent="0.25">
      <c r="A78" s="51">
        <v>3231</v>
      </c>
      <c r="B78" s="208" t="s">
        <v>50</v>
      </c>
      <c r="C78" s="244">
        <v>12046.62</v>
      </c>
      <c r="D78" s="103">
        <v>12500</v>
      </c>
      <c r="E78" s="103">
        <v>13500</v>
      </c>
      <c r="F78" s="104">
        <v>10272.49</v>
      </c>
      <c r="G78" s="178">
        <f t="shared" si="7"/>
        <v>85.272798511117628</v>
      </c>
      <c r="H78" s="178">
        <f t="shared" si="8"/>
        <v>76.092518518518517</v>
      </c>
    </row>
    <row r="79" spans="1:8" ht="33.75" customHeight="1" x14ac:dyDescent="0.25">
      <c r="A79" s="51">
        <v>3232</v>
      </c>
      <c r="B79" s="208" t="s">
        <v>70</v>
      </c>
      <c r="C79" s="244">
        <v>12968.67</v>
      </c>
      <c r="D79" s="103">
        <v>11570</v>
      </c>
      <c r="E79" s="103">
        <v>11570</v>
      </c>
      <c r="F79" s="104">
        <v>28780.3</v>
      </c>
      <c r="G79" s="178">
        <f t="shared" si="7"/>
        <v>221.92175450528077</v>
      </c>
      <c r="H79" s="178">
        <f t="shared" si="8"/>
        <v>248.74935177182368</v>
      </c>
    </row>
    <row r="80" spans="1:8" ht="29.25" customHeight="1" x14ac:dyDescent="0.25">
      <c r="A80" s="51">
        <v>3233</v>
      </c>
      <c r="B80" s="208" t="s">
        <v>51</v>
      </c>
      <c r="C80" s="244">
        <v>7299.14</v>
      </c>
      <c r="D80" s="103">
        <v>5400</v>
      </c>
      <c r="E80" s="103">
        <v>5400</v>
      </c>
      <c r="F80" s="104">
        <v>1239.94</v>
      </c>
      <c r="G80" s="178">
        <f t="shared" si="7"/>
        <v>16.987480716906376</v>
      </c>
      <c r="H80" s="178">
        <f t="shared" si="8"/>
        <v>22.961851851851854</v>
      </c>
    </row>
    <row r="81" spans="1:8" ht="26.25" customHeight="1" x14ac:dyDescent="0.25">
      <c r="A81" s="51">
        <v>3234</v>
      </c>
      <c r="B81" s="208" t="s">
        <v>52</v>
      </c>
      <c r="C81" s="244">
        <v>9491.9500000000007</v>
      </c>
      <c r="D81" s="103">
        <v>10000</v>
      </c>
      <c r="E81" s="103">
        <v>10000</v>
      </c>
      <c r="F81" s="104">
        <v>42094.39</v>
      </c>
      <c r="G81" s="178">
        <f t="shared" si="7"/>
        <v>443.47462850099294</v>
      </c>
      <c r="H81" s="178">
        <f t="shared" si="8"/>
        <v>420.94389999999999</v>
      </c>
    </row>
    <row r="82" spans="1:8" ht="32.25" customHeight="1" x14ac:dyDescent="0.25">
      <c r="A82" s="51">
        <v>3235</v>
      </c>
      <c r="B82" s="208" t="s">
        <v>53</v>
      </c>
      <c r="C82" s="244">
        <v>1996.45</v>
      </c>
      <c r="D82" s="103">
        <v>2600</v>
      </c>
      <c r="E82" s="103">
        <v>4500</v>
      </c>
      <c r="F82" s="104">
        <v>5017.79</v>
      </c>
      <c r="G82" s="178">
        <f t="shared" si="7"/>
        <v>251.33562072679007</v>
      </c>
      <c r="H82" s="178">
        <f t="shared" si="8"/>
        <v>111.50644444444444</v>
      </c>
    </row>
    <row r="83" spans="1:8" ht="36" customHeight="1" x14ac:dyDescent="0.25">
      <c r="A83" s="51">
        <v>3236</v>
      </c>
      <c r="B83" s="208" t="s">
        <v>54</v>
      </c>
      <c r="C83" s="244">
        <v>2714</v>
      </c>
      <c r="D83" s="103">
        <v>4000</v>
      </c>
      <c r="E83" s="103">
        <v>4307.84</v>
      </c>
      <c r="F83" s="104">
        <v>2987.84</v>
      </c>
      <c r="G83" s="178">
        <f t="shared" si="7"/>
        <v>110.08990420044216</v>
      </c>
      <c r="H83" s="178">
        <f t="shared" si="8"/>
        <v>69.358193433368001</v>
      </c>
    </row>
    <row r="84" spans="1:8" ht="42" customHeight="1" x14ac:dyDescent="0.25">
      <c r="A84" s="51">
        <v>3237</v>
      </c>
      <c r="B84" s="208" t="s">
        <v>55</v>
      </c>
      <c r="C84" s="244">
        <v>22644.240000000002</v>
      </c>
      <c r="D84" s="103">
        <v>7631</v>
      </c>
      <c r="E84" s="103">
        <v>7631</v>
      </c>
      <c r="F84" s="104">
        <v>4280.38</v>
      </c>
      <c r="G84" s="178">
        <f t="shared" si="7"/>
        <v>18.902731997187804</v>
      </c>
      <c r="H84" s="178">
        <f t="shared" si="8"/>
        <v>56.091993185689951</v>
      </c>
    </row>
    <row r="85" spans="1:8" ht="30.75" customHeight="1" x14ac:dyDescent="0.25">
      <c r="A85" s="51">
        <v>3238</v>
      </c>
      <c r="B85" s="208" t="s">
        <v>56</v>
      </c>
      <c r="C85" s="244">
        <v>5091.7</v>
      </c>
      <c r="D85" s="103">
        <v>7500</v>
      </c>
      <c r="E85" s="103">
        <v>8500</v>
      </c>
      <c r="F85" s="104">
        <v>6945.95</v>
      </c>
      <c r="G85" s="178">
        <f t="shared" si="7"/>
        <v>136.41711019895124</v>
      </c>
      <c r="H85" s="178">
        <f t="shared" si="8"/>
        <v>81.717058823529413</v>
      </c>
    </row>
    <row r="86" spans="1:8" ht="27" customHeight="1" x14ac:dyDescent="0.25">
      <c r="A86" s="51">
        <v>3239</v>
      </c>
      <c r="B86" s="208" t="s">
        <v>57</v>
      </c>
      <c r="C86" s="244">
        <v>9336.49</v>
      </c>
      <c r="D86" s="103">
        <v>3000</v>
      </c>
      <c r="E86" s="103">
        <v>1500</v>
      </c>
      <c r="F86" s="104">
        <v>7908.46</v>
      </c>
      <c r="G86" s="178">
        <f t="shared" si="7"/>
        <v>84.704851609116488</v>
      </c>
      <c r="H86" s="178">
        <f t="shared" si="8"/>
        <v>527.23066666666659</v>
      </c>
    </row>
    <row r="87" spans="1:8" ht="27" customHeight="1" x14ac:dyDescent="0.25">
      <c r="A87" s="51">
        <v>324</v>
      </c>
      <c r="B87" s="208" t="s">
        <v>85</v>
      </c>
      <c r="C87" s="244">
        <f>C88</f>
        <v>7948.39</v>
      </c>
      <c r="D87" s="103">
        <v>5500</v>
      </c>
      <c r="E87" s="103">
        <f>E88</f>
        <v>5500</v>
      </c>
      <c r="F87" s="104">
        <f>F88</f>
        <v>17595.86</v>
      </c>
      <c r="G87" s="178">
        <f t="shared" si="7"/>
        <v>221.37640452972235</v>
      </c>
      <c r="H87" s="178">
        <f t="shared" si="8"/>
        <v>319.9247272727273</v>
      </c>
    </row>
    <row r="88" spans="1:8" ht="27" customHeight="1" x14ac:dyDescent="0.25">
      <c r="A88" s="51">
        <v>3241</v>
      </c>
      <c r="B88" s="208" t="s">
        <v>85</v>
      </c>
      <c r="C88" s="244">
        <v>7948.39</v>
      </c>
      <c r="D88" s="103">
        <v>5500</v>
      </c>
      <c r="E88" s="103">
        <v>5500</v>
      </c>
      <c r="F88" s="104">
        <v>17595.86</v>
      </c>
      <c r="G88" s="178">
        <f t="shared" si="7"/>
        <v>221.37640452972235</v>
      </c>
      <c r="H88" s="178">
        <f t="shared" si="8"/>
        <v>319.9247272727273</v>
      </c>
    </row>
    <row r="89" spans="1:8" ht="27" customHeight="1" x14ac:dyDescent="0.25">
      <c r="A89" s="51">
        <v>329</v>
      </c>
      <c r="B89" s="45" t="s">
        <v>58</v>
      </c>
      <c r="C89" s="243">
        <f>SUM(C90:C96)</f>
        <v>24918.340000000004</v>
      </c>
      <c r="D89" s="103">
        <f>SUM(D90:D96)</f>
        <v>12246</v>
      </c>
      <c r="E89" s="103">
        <f>E90+E91+E92+E93+E94+E95+E96</f>
        <v>12914.54</v>
      </c>
      <c r="F89" s="104">
        <f>SUM(F90:F96)</f>
        <v>60373.490000000005</v>
      </c>
      <c r="G89" s="178">
        <f t="shared" si="7"/>
        <v>242.28536090285306</v>
      </c>
      <c r="H89" s="178">
        <f t="shared" si="8"/>
        <v>467.48463359902865</v>
      </c>
    </row>
    <row r="90" spans="1:8" ht="32.25" customHeight="1" x14ac:dyDescent="0.25">
      <c r="A90" s="51">
        <v>3291</v>
      </c>
      <c r="B90" s="45" t="s">
        <v>198</v>
      </c>
      <c r="C90" s="243">
        <v>493.41</v>
      </c>
      <c r="D90" s="103">
        <v>0</v>
      </c>
      <c r="E90" s="103">
        <v>0</v>
      </c>
      <c r="F90" s="104">
        <v>0</v>
      </c>
      <c r="G90" s="178">
        <f t="shared" si="7"/>
        <v>0</v>
      </c>
      <c r="H90" s="178" t="e">
        <f t="shared" si="8"/>
        <v>#DIV/0!</v>
      </c>
    </row>
    <row r="91" spans="1:8" ht="27" customHeight="1" x14ac:dyDescent="0.25">
      <c r="A91" s="51">
        <v>3292</v>
      </c>
      <c r="B91" s="45" t="s">
        <v>59</v>
      </c>
      <c r="C91" s="243">
        <v>1246.3800000000001</v>
      </c>
      <c r="D91" s="103">
        <v>1200</v>
      </c>
      <c r="E91" s="103">
        <v>1823.54</v>
      </c>
      <c r="F91" s="104">
        <v>2318.29</v>
      </c>
      <c r="G91" s="178">
        <f t="shared" si="7"/>
        <v>186.00186139058712</v>
      </c>
      <c r="H91" s="178">
        <f t="shared" si="8"/>
        <v>127.13129407635697</v>
      </c>
    </row>
    <row r="92" spans="1:8" ht="22.5" customHeight="1" x14ac:dyDescent="0.25">
      <c r="A92" s="51">
        <v>3293</v>
      </c>
      <c r="B92" s="45" t="s">
        <v>60</v>
      </c>
      <c r="C92" s="243">
        <v>11034.85</v>
      </c>
      <c r="D92" s="103">
        <v>7150</v>
      </c>
      <c r="E92" s="103">
        <v>7150</v>
      </c>
      <c r="F92" s="104">
        <v>6929.75</v>
      </c>
      <c r="G92" s="178">
        <f t="shared" si="7"/>
        <v>62.798769353457452</v>
      </c>
      <c r="H92" s="178">
        <f t="shared" si="8"/>
        <v>96.919580419580427</v>
      </c>
    </row>
    <row r="93" spans="1:8" ht="25.5" customHeight="1" x14ac:dyDescent="0.25">
      <c r="A93" s="51">
        <v>3294</v>
      </c>
      <c r="B93" s="208" t="s">
        <v>61</v>
      </c>
      <c r="C93" s="244">
        <v>74.819999999999993</v>
      </c>
      <c r="D93" s="103">
        <v>80</v>
      </c>
      <c r="E93" s="103">
        <v>125</v>
      </c>
      <c r="F93" s="104">
        <v>190</v>
      </c>
      <c r="G93" s="178">
        <f t="shared" si="7"/>
        <v>253.94279604383857</v>
      </c>
      <c r="H93" s="178">
        <f t="shared" si="8"/>
        <v>152</v>
      </c>
    </row>
    <row r="94" spans="1:8" ht="28.5" customHeight="1" x14ac:dyDescent="0.25">
      <c r="A94" s="51">
        <v>3295</v>
      </c>
      <c r="B94" s="208" t="s">
        <v>62</v>
      </c>
      <c r="C94" s="244">
        <v>199.07</v>
      </c>
      <c r="D94" s="103">
        <v>0</v>
      </c>
      <c r="E94" s="103">
        <v>0</v>
      </c>
      <c r="F94" s="104">
        <v>66.349999999999994</v>
      </c>
      <c r="G94" s="178">
        <f t="shared" si="7"/>
        <v>33.329984427588286</v>
      </c>
      <c r="H94" s="178" t="e">
        <f t="shared" si="8"/>
        <v>#DIV/0!</v>
      </c>
    </row>
    <row r="95" spans="1:8" ht="29.25" customHeight="1" x14ac:dyDescent="0.25">
      <c r="A95" s="51">
        <v>3296</v>
      </c>
      <c r="B95" s="45" t="s">
        <v>162</v>
      </c>
      <c r="C95" s="243">
        <v>1557.62</v>
      </c>
      <c r="D95" s="103">
        <v>0</v>
      </c>
      <c r="E95" s="103">
        <v>0</v>
      </c>
      <c r="F95" s="104">
        <v>466.6</v>
      </c>
      <c r="G95" s="178">
        <f t="shared" si="7"/>
        <v>29.955958449429261</v>
      </c>
      <c r="H95" s="178" t="e">
        <f t="shared" si="8"/>
        <v>#DIV/0!</v>
      </c>
    </row>
    <row r="96" spans="1:8" ht="33.75" customHeight="1" x14ac:dyDescent="0.25">
      <c r="A96" s="51">
        <v>3299</v>
      </c>
      <c r="B96" s="45" t="s">
        <v>58</v>
      </c>
      <c r="C96" s="243">
        <v>10312.19</v>
      </c>
      <c r="D96" s="103">
        <v>3816</v>
      </c>
      <c r="E96" s="103">
        <v>3816</v>
      </c>
      <c r="F96" s="104">
        <v>50402.5</v>
      </c>
      <c r="G96" s="178">
        <f t="shared" si="7"/>
        <v>488.76620775994235</v>
      </c>
      <c r="H96" s="178">
        <f t="shared" si="8"/>
        <v>1320.8202306079666</v>
      </c>
    </row>
    <row r="97" spans="1:8" ht="28.5" customHeight="1" x14ac:dyDescent="0.25">
      <c r="A97" s="50">
        <v>34</v>
      </c>
      <c r="B97" s="41" t="s">
        <v>63</v>
      </c>
      <c r="C97" s="250">
        <f>C98</f>
        <v>4653.87</v>
      </c>
      <c r="D97" s="102">
        <v>6400</v>
      </c>
      <c r="E97" s="102">
        <f>E98</f>
        <v>6600</v>
      </c>
      <c r="F97" s="185">
        <f>F98</f>
        <v>3326.75</v>
      </c>
      <c r="G97" s="186">
        <f t="shared" si="7"/>
        <v>71.483518018337435</v>
      </c>
      <c r="H97" s="186">
        <f t="shared" si="8"/>
        <v>50.405303030303031</v>
      </c>
    </row>
    <row r="98" spans="1:8" x14ac:dyDescent="0.25">
      <c r="A98" s="51">
        <v>343</v>
      </c>
      <c r="B98" s="206" t="s">
        <v>64</v>
      </c>
      <c r="C98" s="244">
        <f>C99+C100</f>
        <v>4653.87</v>
      </c>
      <c r="D98" s="103">
        <v>6400</v>
      </c>
      <c r="E98" s="103">
        <f>E99+E100</f>
        <v>6600</v>
      </c>
      <c r="F98" s="104">
        <f>F99+F100</f>
        <v>3326.75</v>
      </c>
      <c r="G98" s="178">
        <f t="shared" si="7"/>
        <v>71.483518018337435</v>
      </c>
      <c r="H98" s="178">
        <f t="shared" si="8"/>
        <v>50.405303030303031</v>
      </c>
    </row>
    <row r="99" spans="1:8" ht="25.5" x14ac:dyDescent="0.25">
      <c r="A99" s="51">
        <v>3431</v>
      </c>
      <c r="B99" s="206" t="s">
        <v>65</v>
      </c>
      <c r="C99" s="244">
        <v>2584.4299999999998</v>
      </c>
      <c r="D99" s="103">
        <v>6350</v>
      </c>
      <c r="E99" s="103">
        <v>6550</v>
      </c>
      <c r="F99" s="104">
        <v>2925.83</v>
      </c>
      <c r="G99" s="178">
        <f t="shared" si="7"/>
        <v>113.20987606551543</v>
      </c>
      <c r="H99" s="178">
        <f t="shared" si="8"/>
        <v>44.66916030534351</v>
      </c>
    </row>
    <row r="100" spans="1:8" x14ac:dyDescent="0.25">
      <c r="A100" s="51">
        <v>3433</v>
      </c>
      <c r="B100" s="206" t="s">
        <v>86</v>
      </c>
      <c r="C100" s="244">
        <v>2069.44</v>
      </c>
      <c r="D100" s="103">
        <v>50</v>
      </c>
      <c r="E100" s="103">
        <v>50</v>
      </c>
      <c r="F100" s="104">
        <v>400.92</v>
      </c>
      <c r="G100" s="178">
        <f t="shared" si="7"/>
        <v>19.373357043451371</v>
      </c>
      <c r="H100" s="178">
        <f t="shared" si="8"/>
        <v>801.83999999999992</v>
      </c>
    </row>
    <row r="101" spans="1:8" ht="60.75" customHeight="1" x14ac:dyDescent="0.25">
      <c r="A101" s="50">
        <v>37</v>
      </c>
      <c r="B101" s="42" t="s">
        <v>159</v>
      </c>
      <c r="C101" s="242">
        <f>C102</f>
        <v>11.25</v>
      </c>
      <c r="D101" s="83">
        <v>990</v>
      </c>
      <c r="E101" s="83">
        <f>E102</f>
        <v>990</v>
      </c>
      <c r="F101" s="188">
        <f>F102</f>
        <v>10943.45</v>
      </c>
      <c r="G101" s="186">
        <f t="shared" si="7"/>
        <v>97275.111111111124</v>
      </c>
      <c r="H101" s="186">
        <f t="shared" si="8"/>
        <v>1105.3989898989898</v>
      </c>
    </row>
    <row r="102" spans="1:8" ht="25.5" x14ac:dyDescent="0.25">
      <c r="A102" s="51">
        <v>372</v>
      </c>
      <c r="B102" s="206" t="s">
        <v>158</v>
      </c>
      <c r="C102" s="244">
        <f>C103</f>
        <v>11.25</v>
      </c>
      <c r="D102" s="63">
        <v>990</v>
      </c>
      <c r="E102" s="63">
        <f>E103</f>
        <v>990</v>
      </c>
      <c r="F102" s="187">
        <f>F103</f>
        <v>10943.45</v>
      </c>
      <c r="G102" s="178">
        <f t="shared" si="7"/>
        <v>97275.111111111124</v>
      </c>
      <c r="H102" s="178">
        <f t="shared" si="8"/>
        <v>1105.3989898989898</v>
      </c>
    </row>
    <row r="103" spans="1:8" ht="25.5" x14ac:dyDescent="0.25">
      <c r="A103" s="51">
        <v>3722</v>
      </c>
      <c r="B103" s="206" t="s">
        <v>157</v>
      </c>
      <c r="C103" s="244">
        <v>11.25</v>
      </c>
      <c r="D103" s="63">
        <v>990</v>
      </c>
      <c r="E103" s="63">
        <v>990</v>
      </c>
      <c r="F103" s="187">
        <v>10943.45</v>
      </c>
      <c r="G103" s="178">
        <f t="shared" si="7"/>
        <v>97275.111111111124</v>
      </c>
      <c r="H103" s="178">
        <f t="shared" si="8"/>
        <v>1105.3989898989898</v>
      </c>
    </row>
    <row r="104" spans="1:8" ht="24.75" customHeight="1" x14ac:dyDescent="0.25">
      <c r="A104" s="50">
        <v>38</v>
      </c>
      <c r="B104" s="41" t="s">
        <v>160</v>
      </c>
      <c r="C104" s="250">
        <f>C105</f>
        <v>1230.24</v>
      </c>
      <c r="D104" s="83">
        <v>3010</v>
      </c>
      <c r="E104" s="83">
        <f>E105</f>
        <v>3010</v>
      </c>
      <c r="F104" s="188">
        <f>F105</f>
        <v>1005.01</v>
      </c>
      <c r="G104" s="186">
        <f t="shared" si="7"/>
        <v>81.69219014176096</v>
      </c>
      <c r="H104" s="186">
        <f t="shared" si="8"/>
        <v>33.389036544850498</v>
      </c>
    </row>
    <row r="105" spans="1:8" s="105" customFormat="1" x14ac:dyDescent="0.25">
      <c r="A105" s="51">
        <v>381</v>
      </c>
      <c r="B105" s="44" t="s">
        <v>124</v>
      </c>
      <c r="C105" s="247">
        <f>C106+C107</f>
        <v>1230.24</v>
      </c>
      <c r="D105" s="63">
        <v>3010</v>
      </c>
      <c r="E105" s="63">
        <f>E106+E107</f>
        <v>3010</v>
      </c>
      <c r="F105" s="187">
        <f>F107</f>
        <v>1005.01</v>
      </c>
      <c r="G105" s="178">
        <f t="shared" si="7"/>
        <v>81.69219014176096</v>
      </c>
      <c r="H105" s="178">
        <f t="shared" si="8"/>
        <v>33.389036544850498</v>
      </c>
    </row>
    <row r="106" spans="1:8" s="105" customFormat="1" x14ac:dyDescent="0.25">
      <c r="A106" s="51">
        <v>3811</v>
      </c>
      <c r="B106" s="44" t="s">
        <v>164</v>
      </c>
      <c r="C106" s="247">
        <v>185.71</v>
      </c>
      <c r="D106" s="63">
        <v>0</v>
      </c>
      <c r="E106" s="63"/>
      <c r="F106" s="187">
        <v>0</v>
      </c>
      <c r="G106" s="178">
        <f t="shared" si="7"/>
        <v>0</v>
      </c>
      <c r="H106" s="178" t="e">
        <f t="shared" si="8"/>
        <v>#DIV/0!</v>
      </c>
    </row>
    <row r="107" spans="1:8" x14ac:dyDescent="0.25">
      <c r="A107" s="51">
        <v>3812</v>
      </c>
      <c r="B107" s="44" t="s">
        <v>163</v>
      </c>
      <c r="C107" s="247">
        <v>1044.53</v>
      </c>
      <c r="D107" s="63">
        <v>3010</v>
      </c>
      <c r="E107" s="63">
        <v>3010</v>
      </c>
      <c r="F107" s="187">
        <v>1005.01</v>
      </c>
      <c r="G107" s="178">
        <f t="shared" si="7"/>
        <v>96.216480139392829</v>
      </c>
      <c r="H107" s="178">
        <f t="shared" si="8"/>
        <v>33.389036544850498</v>
      </c>
    </row>
    <row r="108" spans="1:8" ht="29.25" customHeight="1" x14ac:dyDescent="0.25">
      <c r="A108" s="36">
        <v>4</v>
      </c>
      <c r="B108" s="46" t="s">
        <v>19</v>
      </c>
      <c r="C108" s="245">
        <f>C109+C120</f>
        <v>1307576.2100000002</v>
      </c>
      <c r="D108" s="83">
        <f>D109+D120</f>
        <v>160000</v>
      </c>
      <c r="E108" s="83">
        <f>E109+E120</f>
        <v>161200</v>
      </c>
      <c r="F108" s="188">
        <f>F109+F120</f>
        <v>80906.179999999993</v>
      </c>
      <c r="G108" s="186">
        <f t="shared" si="7"/>
        <v>6.1874925056949435</v>
      </c>
      <c r="H108" s="186">
        <f t="shared" si="8"/>
        <v>50.189937965260548</v>
      </c>
    </row>
    <row r="109" spans="1:8" ht="55.5" customHeight="1" x14ac:dyDescent="0.25">
      <c r="A109" s="36">
        <v>42</v>
      </c>
      <c r="B109" s="46" t="s">
        <v>130</v>
      </c>
      <c r="C109" s="245">
        <f>C110+C113+C118</f>
        <v>1276743.2200000002</v>
      </c>
      <c r="D109" s="83">
        <f>D110+D113+D118</f>
        <v>158000</v>
      </c>
      <c r="E109" s="83">
        <f>E110+E113+E118</f>
        <v>159200</v>
      </c>
      <c r="F109" s="188">
        <f>F110+F113+F118</f>
        <v>80906.179999999993</v>
      </c>
      <c r="G109" s="186">
        <f t="shared" si="7"/>
        <v>6.3369187110310223</v>
      </c>
      <c r="H109" s="186">
        <f t="shared" si="8"/>
        <v>50.820464824120606</v>
      </c>
    </row>
    <row r="110" spans="1:8" ht="29.25" customHeight="1" x14ac:dyDescent="0.25">
      <c r="A110" s="252">
        <v>421</v>
      </c>
      <c r="B110" s="49" t="s">
        <v>196</v>
      </c>
      <c r="C110" s="251">
        <f>C111+C112</f>
        <v>1209883.4700000002</v>
      </c>
      <c r="D110" s="63">
        <v>0</v>
      </c>
      <c r="E110" s="63">
        <f>E111</f>
        <v>0</v>
      </c>
      <c r="F110" s="187">
        <v>0</v>
      </c>
      <c r="G110" s="178">
        <f t="shared" si="7"/>
        <v>0</v>
      </c>
      <c r="H110" s="178" t="e">
        <f t="shared" si="8"/>
        <v>#DIV/0!</v>
      </c>
    </row>
    <row r="111" spans="1:8" ht="25.5" customHeight="1" x14ac:dyDescent="0.25">
      <c r="A111" s="252">
        <v>4212</v>
      </c>
      <c r="B111" s="49" t="s">
        <v>195</v>
      </c>
      <c r="C111" s="251">
        <v>1195802.3600000001</v>
      </c>
      <c r="D111" s="63">
        <v>0</v>
      </c>
      <c r="E111" s="63">
        <v>0</v>
      </c>
      <c r="F111" s="187">
        <v>0</v>
      </c>
      <c r="G111" s="178">
        <f t="shared" si="7"/>
        <v>0</v>
      </c>
      <c r="H111" s="178" t="e">
        <f t="shared" si="8"/>
        <v>#DIV/0!</v>
      </c>
    </row>
    <row r="112" spans="1:8" ht="25.5" customHeight="1" x14ac:dyDescent="0.25">
      <c r="A112" s="252">
        <v>4214</v>
      </c>
      <c r="B112" s="49" t="s">
        <v>246</v>
      </c>
      <c r="C112" s="251">
        <v>14081.11</v>
      </c>
      <c r="D112" s="63">
        <v>0</v>
      </c>
      <c r="E112" s="63">
        <v>0</v>
      </c>
      <c r="F112" s="187">
        <v>0</v>
      </c>
      <c r="G112" s="178">
        <f t="shared" si="7"/>
        <v>0</v>
      </c>
      <c r="H112" s="178" t="e">
        <f t="shared" si="8"/>
        <v>#DIV/0!</v>
      </c>
    </row>
    <row r="113" spans="1:8" ht="25.5" customHeight="1" x14ac:dyDescent="0.25">
      <c r="A113" s="252">
        <v>422</v>
      </c>
      <c r="B113" s="49" t="s">
        <v>133</v>
      </c>
      <c r="C113" s="251">
        <f>C114+C115+C116+C117</f>
        <v>64519.53</v>
      </c>
      <c r="D113" s="63">
        <f>SUM(D114:D117)</f>
        <v>150000</v>
      </c>
      <c r="E113" s="63">
        <f>E114+E115+E117+E116</f>
        <v>150000</v>
      </c>
      <c r="F113" s="187">
        <f>F114+F115+F116+F117</f>
        <v>78705.87</v>
      </c>
      <c r="G113" s="178">
        <f t="shared" si="7"/>
        <v>121.9876679200856</v>
      </c>
      <c r="H113" s="178">
        <f t="shared" si="8"/>
        <v>52.470579999999998</v>
      </c>
    </row>
    <row r="114" spans="1:8" ht="36" customHeight="1" x14ac:dyDescent="0.25">
      <c r="A114" s="252">
        <v>4221</v>
      </c>
      <c r="B114" s="49" t="s">
        <v>102</v>
      </c>
      <c r="C114" s="251">
        <v>51960.67</v>
      </c>
      <c r="D114" s="63">
        <v>130000</v>
      </c>
      <c r="E114" s="63">
        <v>130000</v>
      </c>
      <c r="F114" s="187">
        <v>44462.239999999998</v>
      </c>
      <c r="G114" s="178">
        <f t="shared" si="7"/>
        <v>85.569027497143509</v>
      </c>
      <c r="H114" s="178">
        <f t="shared" si="8"/>
        <v>34.201723076923074</v>
      </c>
    </row>
    <row r="115" spans="1:8" ht="15" customHeight="1" x14ac:dyDescent="0.25">
      <c r="A115" s="252">
        <v>4222</v>
      </c>
      <c r="B115" s="49" t="s">
        <v>197</v>
      </c>
      <c r="C115" s="251">
        <v>1600</v>
      </c>
      <c r="D115" s="63">
        <v>0</v>
      </c>
      <c r="E115" s="63">
        <v>0</v>
      </c>
      <c r="F115" s="187">
        <v>165</v>
      </c>
      <c r="G115" s="178">
        <f t="shared" si="7"/>
        <v>10.3125</v>
      </c>
      <c r="H115" s="178" t="e">
        <f t="shared" si="8"/>
        <v>#DIV/0!</v>
      </c>
    </row>
    <row r="116" spans="1:8" ht="15" customHeight="1" x14ac:dyDescent="0.25">
      <c r="A116" s="252">
        <v>4223</v>
      </c>
      <c r="B116" s="49" t="s">
        <v>247</v>
      </c>
      <c r="C116" s="251">
        <v>0</v>
      </c>
      <c r="D116" s="63">
        <v>5000</v>
      </c>
      <c r="E116" s="63">
        <v>5000</v>
      </c>
      <c r="F116" s="187">
        <v>34078.629999999997</v>
      </c>
      <c r="G116" s="178" t="e">
        <f t="shared" si="7"/>
        <v>#DIV/0!</v>
      </c>
      <c r="H116" s="178">
        <f t="shared" si="8"/>
        <v>681.57259999999997</v>
      </c>
    </row>
    <row r="117" spans="1:8" ht="15" customHeight="1" x14ac:dyDescent="0.25">
      <c r="A117" s="252">
        <v>4227</v>
      </c>
      <c r="B117" s="49" t="s">
        <v>104</v>
      </c>
      <c r="C117" s="251">
        <v>10958.86</v>
      </c>
      <c r="D117" s="63">
        <v>15000</v>
      </c>
      <c r="E117" s="63">
        <v>15000</v>
      </c>
      <c r="F117" s="187">
        <v>0</v>
      </c>
      <c r="G117" s="178">
        <f t="shared" si="7"/>
        <v>0</v>
      </c>
      <c r="H117" s="178">
        <f t="shared" si="8"/>
        <v>0</v>
      </c>
    </row>
    <row r="118" spans="1:8" ht="46.5" customHeight="1" x14ac:dyDescent="0.25">
      <c r="A118" s="252">
        <v>424</v>
      </c>
      <c r="B118" s="49" t="s">
        <v>131</v>
      </c>
      <c r="C118" s="251">
        <f>C119</f>
        <v>2340.2199999999998</v>
      </c>
      <c r="D118" s="63">
        <v>8000</v>
      </c>
      <c r="E118" s="63">
        <f>E119</f>
        <v>9200</v>
      </c>
      <c r="F118" s="187">
        <f>F119</f>
        <v>2200.31</v>
      </c>
      <c r="G118" s="178">
        <f t="shared" ref="G118:G122" si="9">F118/C118*100</f>
        <v>94.021502251925043</v>
      </c>
      <c r="H118" s="178">
        <f t="shared" ref="H118:H122" si="10">F118/E118*100</f>
        <v>23.916413043478261</v>
      </c>
    </row>
    <row r="119" spans="1:8" ht="15" customHeight="1" x14ac:dyDescent="0.25">
      <c r="A119" s="252">
        <v>4241</v>
      </c>
      <c r="B119" s="49" t="s">
        <v>186</v>
      </c>
      <c r="C119" s="251">
        <v>2340.2199999999998</v>
      </c>
      <c r="D119" s="63">
        <v>8000</v>
      </c>
      <c r="E119" s="63">
        <v>9200</v>
      </c>
      <c r="F119" s="187">
        <v>2200.31</v>
      </c>
      <c r="G119" s="178">
        <f t="shared" si="9"/>
        <v>94.021502251925043</v>
      </c>
      <c r="H119" s="178">
        <f t="shared" si="10"/>
        <v>23.916413043478261</v>
      </c>
    </row>
    <row r="120" spans="1:8" ht="39" customHeight="1" x14ac:dyDescent="0.25">
      <c r="A120" s="36">
        <v>45</v>
      </c>
      <c r="B120" s="46" t="s">
        <v>134</v>
      </c>
      <c r="C120" s="245">
        <f>C121</f>
        <v>30832.99</v>
      </c>
      <c r="D120" s="83">
        <v>2000</v>
      </c>
      <c r="E120" s="83">
        <f>E121</f>
        <v>2000</v>
      </c>
      <c r="F120" s="188">
        <v>0</v>
      </c>
      <c r="G120" s="186">
        <f t="shared" si="9"/>
        <v>0</v>
      </c>
      <c r="H120" s="186">
        <f t="shared" si="10"/>
        <v>0</v>
      </c>
    </row>
    <row r="121" spans="1:8" ht="30" customHeight="1" x14ac:dyDescent="0.25">
      <c r="A121" s="252">
        <v>451</v>
      </c>
      <c r="B121" s="206" t="s">
        <v>126</v>
      </c>
      <c r="C121" s="244">
        <f>C122</f>
        <v>30832.99</v>
      </c>
      <c r="D121" s="81">
        <v>2000</v>
      </c>
      <c r="E121" s="81">
        <f>E122</f>
        <v>2000</v>
      </c>
      <c r="F121" s="115">
        <v>0</v>
      </c>
      <c r="G121" s="178">
        <f t="shared" si="9"/>
        <v>0</v>
      </c>
      <c r="H121" s="178">
        <f t="shared" si="10"/>
        <v>0</v>
      </c>
    </row>
    <row r="122" spans="1:8" ht="30" customHeight="1" x14ac:dyDescent="0.25">
      <c r="A122" s="252">
        <v>4511</v>
      </c>
      <c r="B122" s="206" t="s">
        <v>126</v>
      </c>
      <c r="C122" s="244">
        <v>30832.99</v>
      </c>
      <c r="D122" s="81">
        <v>2000</v>
      </c>
      <c r="E122" s="81">
        <v>2000</v>
      </c>
      <c r="F122" s="115">
        <v>0</v>
      </c>
      <c r="G122" s="178">
        <f t="shared" si="9"/>
        <v>0</v>
      </c>
      <c r="H122" s="178">
        <f t="shared" si="10"/>
        <v>0</v>
      </c>
    </row>
  </sheetData>
  <mergeCells count="8">
    <mergeCell ref="D49:F49"/>
    <mergeCell ref="K10:P10"/>
    <mergeCell ref="A48:F48"/>
    <mergeCell ref="A1:F1"/>
    <mergeCell ref="A2:H2"/>
    <mergeCell ref="A4:H4"/>
    <mergeCell ref="A6:H6"/>
    <mergeCell ref="A8:H8"/>
  </mergeCells>
  <pageMargins left="0.25" right="0.25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16" sqref="A16"/>
    </sheetView>
  </sheetViews>
  <sheetFormatPr defaultRowHeight="15" x14ac:dyDescent="0.25"/>
  <cols>
    <col min="1" max="2" width="52.28515625" customWidth="1"/>
    <col min="3" max="4" width="33.85546875" customWidth="1"/>
    <col min="5" max="5" width="25.28515625" customWidth="1"/>
    <col min="6" max="6" width="11.140625" customWidth="1"/>
    <col min="7" max="7" width="12" customWidth="1"/>
  </cols>
  <sheetData>
    <row r="1" spans="1:7" ht="42" customHeight="1" x14ac:dyDescent="0.25">
      <c r="A1" s="288" t="s">
        <v>200</v>
      </c>
      <c r="B1" s="288"/>
      <c r="C1" s="288"/>
      <c r="D1" s="167"/>
      <c r="E1" s="111"/>
    </row>
    <row r="2" spans="1:7" ht="18" customHeight="1" x14ac:dyDescent="0.25">
      <c r="A2" s="4"/>
      <c r="B2" s="4"/>
      <c r="C2" s="4"/>
      <c r="D2" s="4"/>
      <c r="E2" s="4"/>
    </row>
    <row r="3" spans="1:7" ht="15.75" x14ac:dyDescent="0.25">
      <c r="A3" s="284" t="s">
        <v>24</v>
      </c>
      <c r="B3" s="284"/>
      <c r="C3" s="327"/>
      <c r="D3" s="144"/>
      <c r="E3" s="113"/>
    </row>
    <row r="4" spans="1:7" ht="18" x14ac:dyDescent="0.25">
      <c r="A4" s="4"/>
      <c r="B4" s="4"/>
      <c r="C4" s="5"/>
      <c r="D4" s="5"/>
      <c r="E4" s="5"/>
    </row>
    <row r="5" spans="1:7" ht="18" customHeight="1" x14ac:dyDescent="0.25">
      <c r="A5" s="284" t="s">
        <v>12</v>
      </c>
      <c r="B5" s="284"/>
      <c r="C5" s="285"/>
      <c r="D5" s="143"/>
      <c r="E5" s="112"/>
    </row>
    <row r="6" spans="1:7" ht="18" x14ac:dyDescent="0.25">
      <c r="A6" s="4"/>
      <c r="B6" s="4"/>
      <c r="C6" s="5"/>
      <c r="D6" s="5"/>
      <c r="E6" s="5"/>
    </row>
    <row r="7" spans="1:7" ht="15.75" x14ac:dyDescent="0.25">
      <c r="A7" s="284" t="s">
        <v>20</v>
      </c>
      <c r="B7" s="284"/>
      <c r="C7" s="328"/>
      <c r="D7" s="145"/>
      <c r="E7" s="114"/>
    </row>
    <row r="8" spans="1:7" ht="18" x14ac:dyDescent="0.25">
      <c r="A8" s="4"/>
      <c r="B8" s="4"/>
      <c r="C8" s="5"/>
      <c r="D8" s="5"/>
      <c r="E8" s="5"/>
    </row>
    <row r="9" spans="1:7" x14ac:dyDescent="0.25">
      <c r="A9" s="13" t="s">
        <v>21</v>
      </c>
      <c r="B9" s="13" t="s">
        <v>231</v>
      </c>
      <c r="C9" s="13" t="s">
        <v>211</v>
      </c>
      <c r="D9" s="13" t="s">
        <v>236</v>
      </c>
      <c r="E9" s="164" t="s">
        <v>237</v>
      </c>
      <c r="F9" s="13" t="s">
        <v>185</v>
      </c>
      <c r="G9" s="13" t="s">
        <v>185</v>
      </c>
    </row>
    <row r="10" spans="1:7" x14ac:dyDescent="0.25">
      <c r="A10" s="13">
        <v>1</v>
      </c>
      <c r="B10" s="13">
        <v>2</v>
      </c>
      <c r="C10" s="164">
        <v>3</v>
      </c>
      <c r="D10" s="164">
        <v>4</v>
      </c>
      <c r="E10" s="164">
        <v>5</v>
      </c>
      <c r="F10" s="164" t="s">
        <v>234</v>
      </c>
      <c r="G10" s="164" t="s">
        <v>235</v>
      </c>
    </row>
    <row r="11" spans="1:7" ht="15.75" customHeight="1" x14ac:dyDescent="0.25">
      <c r="A11" s="8" t="s">
        <v>22</v>
      </c>
      <c r="B11" s="57">
        <v>3529287.21</v>
      </c>
      <c r="C11" s="57">
        <v>2274000</v>
      </c>
      <c r="D11" s="57">
        <f>D12</f>
        <v>2265156</v>
      </c>
      <c r="E11" s="165">
        <f>E12</f>
        <v>2970066.05</v>
      </c>
      <c r="F11" s="168">
        <f>E11/B11*100</f>
        <v>84.154841283092964</v>
      </c>
      <c r="G11" s="168">
        <f>E11/D11*100</f>
        <v>131.1197131676582</v>
      </c>
    </row>
    <row r="12" spans="1:7" ht="15.75" customHeight="1" x14ac:dyDescent="0.25">
      <c r="A12" s="8" t="s">
        <v>145</v>
      </c>
      <c r="B12" s="56">
        <f>B13+B14+B15+B16</f>
        <v>3529287.21</v>
      </c>
      <c r="C12" s="56">
        <f>SUM(C13:C16)</f>
        <v>2274000</v>
      </c>
      <c r="D12" s="56">
        <f>SUM(D13:D16)</f>
        <v>2265156</v>
      </c>
      <c r="E12" s="166">
        <f>SUM(E13:E16)</f>
        <v>2970066.05</v>
      </c>
      <c r="F12" s="168">
        <f t="shared" ref="F12:F16" si="0">E12/B12*100</f>
        <v>84.154841283092964</v>
      </c>
      <c r="G12" s="168">
        <f t="shared" ref="G12:G16" si="1">E12/D12*100</f>
        <v>131.1197131676582</v>
      </c>
    </row>
    <row r="13" spans="1:7" ht="15.75" customHeight="1" x14ac:dyDescent="0.25">
      <c r="A13" s="11" t="s">
        <v>146</v>
      </c>
      <c r="B13" s="57">
        <v>3421138.92</v>
      </c>
      <c r="C13" s="57">
        <v>2038453</v>
      </c>
      <c r="D13" s="57">
        <v>2049759</v>
      </c>
      <c r="E13" s="165">
        <v>2775393.48</v>
      </c>
      <c r="F13" s="168">
        <f t="shared" si="0"/>
        <v>81.124840145339675</v>
      </c>
      <c r="G13" s="168">
        <f t="shared" si="1"/>
        <v>135.40096567450124</v>
      </c>
    </row>
    <row r="14" spans="1:7" x14ac:dyDescent="0.25">
      <c r="A14" s="10" t="s">
        <v>147</v>
      </c>
      <c r="B14" s="57">
        <v>90783.14</v>
      </c>
      <c r="C14" s="57">
        <v>210000</v>
      </c>
      <c r="D14" s="57">
        <v>211200</v>
      </c>
      <c r="E14" s="165">
        <v>160490.54999999999</v>
      </c>
      <c r="F14" s="168">
        <f t="shared" si="0"/>
        <v>176.78453289895018</v>
      </c>
      <c r="G14" s="168">
        <f t="shared" si="1"/>
        <v>75.989843749999991</v>
      </c>
    </row>
    <row r="15" spans="1:7" x14ac:dyDescent="0.25">
      <c r="A15" s="10" t="s">
        <v>249</v>
      </c>
      <c r="B15" s="57">
        <v>666</v>
      </c>
      <c r="C15" s="57">
        <v>666</v>
      </c>
      <c r="D15" s="57">
        <v>666</v>
      </c>
      <c r="E15" s="165">
        <v>666</v>
      </c>
      <c r="F15" s="168">
        <f t="shared" si="0"/>
        <v>100</v>
      </c>
      <c r="G15" s="168">
        <f t="shared" si="1"/>
        <v>100</v>
      </c>
    </row>
    <row r="16" spans="1:7" x14ac:dyDescent="0.25">
      <c r="A16" s="280" t="s">
        <v>153</v>
      </c>
      <c r="B16" s="57">
        <v>16699.150000000001</v>
      </c>
      <c r="C16" s="57">
        <v>24881</v>
      </c>
      <c r="D16" s="57">
        <v>3531</v>
      </c>
      <c r="E16" s="165">
        <v>33516.019999999997</v>
      </c>
      <c r="F16" s="168">
        <f t="shared" si="0"/>
        <v>200.70494606012878</v>
      </c>
      <c r="G16" s="168">
        <f t="shared" si="1"/>
        <v>949.19342962333599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A13" workbookViewId="0">
      <selection activeCell="D13" sqref="D13"/>
    </sheetView>
  </sheetViews>
  <sheetFormatPr defaultRowHeight="15" x14ac:dyDescent="0.25"/>
  <cols>
    <col min="1" max="2" width="39" customWidth="1"/>
    <col min="3" max="5" width="25.28515625" customWidth="1"/>
  </cols>
  <sheetData>
    <row r="1" spans="1:7" ht="42" customHeight="1" x14ac:dyDescent="0.25">
      <c r="A1" s="329" t="s">
        <v>230</v>
      </c>
      <c r="B1" s="329"/>
      <c r="C1" s="329"/>
      <c r="D1" s="329"/>
      <c r="E1" s="329"/>
    </row>
    <row r="2" spans="1:7" ht="18" customHeight="1" x14ac:dyDescent="0.25">
      <c r="A2" s="134"/>
      <c r="B2" s="134"/>
      <c r="C2" s="134"/>
      <c r="D2" s="134"/>
      <c r="E2" s="134"/>
    </row>
    <row r="3" spans="1:7" ht="15.75" customHeight="1" x14ac:dyDescent="0.25">
      <c r="A3" s="330" t="s">
        <v>24</v>
      </c>
      <c r="B3" s="330"/>
      <c r="C3" s="330"/>
      <c r="D3" s="330"/>
      <c r="E3" s="330"/>
    </row>
    <row r="4" spans="1:7" ht="18" x14ac:dyDescent="0.25">
      <c r="C4" s="134"/>
      <c r="D4" s="134"/>
      <c r="E4" s="133"/>
    </row>
    <row r="5" spans="1:7" ht="18" customHeight="1" x14ac:dyDescent="0.25">
      <c r="A5" s="330" t="s">
        <v>12</v>
      </c>
      <c r="B5" s="330"/>
      <c r="C5" s="330"/>
      <c r="D5" s="330"/>
      <c r="E5" s="330"/>
    </row>
    <row r="6" spans="1:7" ht="18" x14ac:dyDescent="0.25">
      <c r="A6" s="134"/>
      <c r="B6" s="134"/>
      <c r="C6" s="134"/>
      <c r="D6" s="134"/>
      <c r="E6" s="133"/>
    </row>
    <row r="7" spans="1:7" ht="15.75" customHeight="1" x14ac:dyDescent="0.25">
      <c r="A7" s="330" t="s">
        <v>172</v>
      </c>
      <c r="B7" s="330"/>
      <c r="C7" s="330"/>
      <c r="D7" s="330"/>
      <c r="E7" s="330"/>
    </row>
    <row r="8" spans="1:7" ht="18" x14ac:dyDescent="0.25">
      <c r="A8" s="134"/>
      <c r="B8" s="134"/>
      <c r="C8" s="134"/>
      <c r="D8" s="134"/>
      <c r="E8" s="133"/>
    </row>
    <row r="9" spans="1:7" x14ac:dyDescent="0.25">
      <c r="A9" s="131" t="s">
        <v>170</v>
      </c>
      <c r="B9" s="131" t="s">
        <v>231</v>
      </c>
      <c r="C9" s="131" t="s">
        <v>211</v>
      </c>
      <c r="D9" s="131" t="s">
        <v>233</v>
      </c>
      <c r="E9" s="151" t="s">
        <v>232</v>
      </c>
      <c r="F9" s="131" t="s">
        <v>185</v>
      </c>
      <c r="G9" s="131" t="s">
        <v>185</v>
      </c>
    </row>
    <row r="10" spans="1:7" ht="15" customHeight="1" x14ac:dyDescent="0.25">
      <c r="A10" s="131">
        <v>1</v>
      </c>
      <c r="B10" s="132">
        <v>2</v>
      </c>
      <c r="C10" s="132">
        <v>3</v>
      </c>
      <c r="D10" s="132">
        <v>4</v>
      </c>
      <c r="E10" s="176">
        <v>5</v>
      </c>
      <c r="F10" s="131" t="s">
        <v>234</v>
      </c>
      <c r="G10" s="131" t="s">
        <v>235</v>
      </c>
    </row>
    <row r="11" spans="1:7" x14ac:dyDescent="0.25">
      <c r="A11" s="140" t="s">
        <v>0</v>
      </c>
      <c r="B11" s="141">
        <f>SUM(B12:B19)</f>
        <v>3514072.42</v>
      </c>
      <c r="C11" s="141">
        <f>SUM(C12:C19)</f>
        <v>2274000</v>
      </c>
      <c r="D11" s="141">
        <f>SUM(D12:D19)</f>
        <v>2265156</v>
      </c>
      <c r="E11" s="152">
        <f>SUM(E12:E19)</f>
        <v>2975768.6199999996</v>
      </c>
      <c r="F11" s="174">
        <f>E11/B11*100</f>
        <v>84.681482460739943</v>
      </c>
      <c r="G11" s="174">
        <f>E11/D11*100</f>
        <v>131.37146492338715</v>
      </c>
    </row>
    <row r="12" spans="1:7" x14ac:dyDescent="0.25">
      <c r="A12" s="135" t="s">
        <v>173</v>
      </c>
      <c r="B12" s="221">
        <v>43641.23</v>
      </c>
      <c r="C12" s="139">
        <v>22547</v>
      </c>
      <c r="D12" s="139">
        <v>2397</v>
      </c>
      <c r="E12" s="153">
        <v>51024.27</v>
      </c>
      <c r="F12" s="178">
        <f t="shared" ref="F12:F19" si="0">E12/B12*100</f>
        <v>116.91758000404661</v>
      </c>
      <c r="G12" s="178">
        <f t="shared" ref="G12:G19" si="1">E12/D12*100</f>
        <v>2128.6720901126409</v>
      </c>
    </row>
    <row r="13" spans="1:7" x14ac:dyDescent="0.25">
      <c r="A13" s="51" t="s">
        <v>174</v>
      </c>
      <c r="B13" s="225">
        <v>1210511.3400000001</v>
      </c>
      <c r="C13" s="75">
        <v>4000</v>
      </c>
      <c r="D13" s="75">
        <v>4000</v>
      </c>
      <c r="E13" s="86">
        <v>21961.8</v>
      </c>
      <c r="F13" s="178">
        <f t="shared" si="0"/>
        <v>1.8142580969129951</v>
      </c>
      <c r="G13" s="178">
        <f t="shared" si="1"/>
        <v>549.04499999999996</v>
      </c>
    </row>
    <row r="14" spans="1:7" x14ac:dyDescent="0.25">
      <c r="A14" s="51" t="s">
        <v>175</v>
      </c>
      <c r="B14" s="225">
        <v>1995763.04</v>
      </c>
      <c r="C14" s="75">
        <v>1853300</v>
      </c>
      <c r="D14" s="75">
        <v>1853300</v>
      </c>
      <c r="E14" s="86">
        <v>2568131.7799999998</v>
      </c>
      <c r="F14" s="178">
        <f t="shared" si="0"/>
        <v>128.6791932974167</v>
      </c>
      <c r="G14" s="178">
        <f t="shared" si="1"/>
        <v>138.57075379053578</v>
      </c>
    </row>
    <row r="15" spans="1:7" x14ac:dyDescent="0.25">
      <c r="A15" s="136" t="s">
        <v>176</v>
      </c>
      <c r="B15" s="225">
        <v>107832.8</v>
      </c>
      <c r="C15" s="75">
        <v>120000</v>
      </c>
      <c r="D15" s="75">
        <v>120000</v>
      </c>
      <c r="E15" s="86">
        <v>139942.5</v>
      </c>
      <c r="F15" s="178">
        <f t="shared" si="0"/>
        <v>129.77730338078953</v>
      </c>
      <c r="G15" s="178">
        <f t="shared" si="1"/>
        <v>116.61874999999999</v>
      </c>
    </row>
    <row r="16" spans="1:7" x14ac:dyDescent="0.25">
      <c r="A16" s="138" t="s">
        <v>180</v>
      </c>
      <c r="B16" s="222">
        <v>1525</v>
      </c>
      <c r="C16" s="75">
        <v>3000</v>
      </c>
      <c r="D16" s="75">
        <v>3000</v>
      </c>
      <c r="E16" s="86">
        <v>4237.08</v>
      </c>
      <c r="F16" s="178">
        <f t="shared" si="0"/>
        <v>277.84131147540984</v>
      </c>
      <c r="G16" s="178">
        <f t="shared" si="1"/>
        <v>141.23600000000002</v>
      </c>
    </row>
    <row r="17" spans="1:7" x14ac:dyDescent="0.25">
      <c r="A17" s="137" t="s">
        <v>179</v>
      </c>
      <c r="B17" s="226">
        <v>2884.01</v>
      </c>
      <c r="C17" s="75">
        <v>3500</v>
      </c>
      <c r="D17" s="75">
        <v>3500</v>
      </c>
      <c r="E17" s="86">
        <v>11512.19</v>
      </c>
      <c r="F17" s="178">
        <f t="shared" si="0"/>
        <v>399.17302644581673</v>
      </c>
      <c r="G17" s="178">
        <f t="shared" si="1"/>
        <v>328.91971428571429</v>
      </c>
    </row>
    <row r="18" spans="1:7" x14ac:dyDescent="0.25">
      <c r="A18" s="137" t="s">
        <v>177</v>
      </c>
      <c r="B18" s="223">
        <v>151915</v>
      </c>
      <c r="C18" s="75">
        <v>167653</v>
      </c>
      <c r="D18" s="75">
        <v>178959</v>
      </c>
      <c r="E18" s="75">
        <v>178959</v>
      </c>
      <c r="F18" s="178">
        <f t="shared" si="0"/>
        <v>117.80206036270282</v>
      </c>
      <c r="G18" s="178">
        <f t="shared" si="1"/>
        <v>100</v>
      </c>
    </row>
    <row r="19" spans="1:7" x14ac:dyDescent="0.25">
      <c r="A19" s="51" t="s">
        <v>178</v>
      </c>
      <c r="B19" s="224">
        <v>0</v>
      </c>
      <c r="C19" s="75">
        <v>100000</v>
      </c>
      <c r="D19" s="75">
        <v>100000</v>
      </c>
      <c r="E19" s="86">
        <v>0</v>
      </c>
      <c r="F19" s="178" t="e">
        <f t="shared" si="0"/>
        <v>#DIV/0!</v>
      </c>
      <c r="G19" s="178">
        <f t="shared" si="1"/>
        <v>0</v>
      </c>
    </row>
    <row r="22" spans="1:7" ht="15.75" customHeight="1" x14ac:dyDescent="0.25">
      <c r="A22" s="330" t="s">
        <v>171</v>
      </c>
      <c r="B22" s="330"/>
      <c r="C22" s="330"/>
      <c r="D22" s="330"/>
      <c r="E22" s="330"/>
    </row>
    <row r="23" spans="1:7" ht="18" x14ac:dyDescent="0.25">
      <c r="A23" s="134"/>
      <c r="B23" s="134"/>
      <c r="C23" s="134"/>
      <c r="D23" s="134"/>
      <c r="E23" s="133"/>
    </row>
    <row r="24" spans="1:7" x14ac:dyDescent="0.25">
      <c r="A24" s="131" t="s">
        <v>170</v>
      </c>
      <c r="B24" s="131" t="s">
        <v>231</v>
      </c>
      <c r="C24" s="131" t="s">
        <v>165</v>
      </c>
      <c r="D24" s="131" t="s">
        <v>233</v>
      </c>
      <c r="E24" s="151" t="s">
        <v>232</v>
      </c>
      <c r="F24" s="131" t="s">
        <v>185</v>
      </c>
      <c r="G24" s="131" t="s">
        <v>185</v>
      </c>
    </row>
    <row r="25" spans="1:7" ht="15" customHeight="1" x14ac:dyDescent="0.25">
      <c r="A25" s="131">
        <v>1</v>
      </c>
      <c r="B25" s="132">
        <v>2</v>
      </c>
      <c r="C25" s="132">
        <v>3</v>
      </c>
      <c r="D25" s="132">
        <v>4</v>
      </c>
      <c r="E25" s="176">
        <v>5</v>
      </c>
      <c r="F25" s="131" t="s">
        <v>234</v>
      </c>
      <c r="G25" s="131" t="s">
        <v>235</v>
      </c>
    </row>
    <row r="26" spans="1:7" x14ac:dyDescent="0.25">
      <c r="A26" s="131" t="s">
        <v>2</v>
      </c>
      <c r="B26" s="142">
        <f>SUM(B27:B34)</f>
        <v>3529287.2099999995</v>
      </c>
      <c r="C26" s="142">
        <f>SUM(C27:C34)</f>
        <v>2274000</v>
      </c>
      <c r="D26" s="142">
        <f>SUM(D27:D34)</f>
        <v>2265156</v>
      </c>
      <c r="E26" s="177">
        <f>SUM(E27:E34)</f>
        <v>2970066.05</v>
      </c>
      <c r="F26" s="174">
        <f>E26/B26*100</f>
        <v>84.154841283092978</v>
      </c>
      <c r="G26" s="174">
        <f>E26/D26*100</f>
        <v>131.1197131676582</v>
      </c>
    </row>
    <row r="27" spans="1:7" x14ac:dyDescent="0.25">
      <c r="A27" s="135" t="s">
        <v>173</v>
      </c>
      <c r="B27" s="227">
        <v>43641.23</v>
      </c>
      <c r="C27" s="139">
        <v>22547</v>
      </c>
      <c r="D27" s="139">
        <v>2397</v>
      </c>
      <c r="E27" s="153">
        <v>51024.27</v>
      </c>
      <c r="F27" s="178">
        <f t="shared" ref="F27:F34" si="2">E27/B27*100</f>
        <v>116.91758000404661</v>
      </c>
      <c r="G27" s="178">
        <f t="shared" ref="G27:G34" si="3">E27/D27*100</f>
        <v>2128.6720901126409</v>
      </c>
    </row>
    <row r="28" spans="1:7" ht="15.75" customHeight="1" x14ac:dyDescent="0.25">
      <c r="A28" s="51" t="s">
        <v>174</v>
      </c>
      <c r="B28" s="230">
        <v>1216593.8500000001</v>
      </c>
      <c r="C28" s="75">
        <v>4000</v>
      </c>
      <c r="D28" s="75">
        <v>4000</v>
      </c>
      <c r="E28" s="86">
        <v>8547.25</v>
      </c>
      <c r="F28" s="178">
        <f t="shared" si="2"/>
        <v>0.70255574611033911</v>
      </c>
      <c r="G28" s="178">
        <f t="shared" si="3"/>
        <v>213.68125000000001</v>
      </c>
    </row>
    <row r="29" spans="1:7" x14ac:dyDescent="0.25">
      <c r="A29" s="51" t="s">
        <v>175</v>
      </c>
      <c r="B29" s="230">
        <v>1950464.71</v>
      </c>
      <c r="C29" s="75">
        <v>1853300</v>
      </c>
      <c r="D29" s="75">
        <v>1853300</v>
      </c>
      <c r="E29" s="86">
        <v>2573675.0499999998</v>
      </c>
      <c r="F29" s="178">
        <f t="shared" si="2"/>
        <v>131.95189007034122</v>
      </c>
      <c r="G29" s="178">
        <f t="shared" si="3"/>
        <v>138.86985647223869</v>
      </c>
    </row>
    <row r="30" spans="1:7" x14ac:dyDescent="0.25">
      <c r="A30" s="136" t="s">
        <v>176</v>
      </c>
      <c r="B30" s="230">
        <v>107832.8</v>
      </c>
      <c r="C30" s="75">
        <v>120000</v>
      </c>
      <c r="D30" s="75">
        <v>120000</v>
      </c>
      <c r="E30" s="86">
        <v>139942.5</v>
      </c>
      <c r="F30" s="178">
        <f t="shared" si="2"/>
        <v>129.77730338078953</v>
      </c>
      <c r="G30" s="178">
        <f t="shared" si="3"/>
        <v>116.61874999999999</v>
      </c>
    </row>
    <row r="31" spans="1:7" x14ac:dyDescent="0.25">
      <c r="A31" s="138" t="s">
        <v>180</v>
      </c>
      <c r="B31" s="228">
        <v>1525</v>
      </c>
      <c r="C31" s="75">
        <v>3000</v>
      </c>
      <c r="D31" s="75">
        <v>3000</v>
      </c>
      <c r="E31" s="86">
        <v>4237.08</v>
      </c>
      <c r="F31" s="178">
        <f t="shared" si="2"/>
        <v>277.84131147540984</v>
      </c>
      <c r="G31" s="178">
        <f t="shared" si="3"/>
        <v>141.23600000000002</v>
      </c>
    </row>
    <row r="32" spans="1:7" x14ac:dyDescent="0.25">
      <c r="A32" s="137" t="s">
        <v>179</v>
      </c>
      <c r="B32" s="230">
        <v>13501.82</v>
      </c>
      <c r="C32" s="75">
        <v>3500</v>
      </c>
      <c r="D32" s="75">
        <v>3500</v>
      </c>
      <c r="E32" s="86">
        <v>11512.19</v>
      </c>
      <c r="F32" s="178">
        <f t="shared" si="2"/>
        <v>85.263986632913202</v>
      </c>
      <c r="G32" s="178">
        <f t="shared" si="3"/>
        <v>328.91971428571429</v>
      </c>
    </row>
    <row r="33" spans="1:7" x14ac:dyDescent="0.25">
      <c r="A33" s="137" t="s">
        <v>177</v>
      </c>
      <c r="B33" s="229">
        <v>151915</v>
      </c>
      <c r="C33" s="75">
        <v>167653</v>
      </c>
      <c r="D33" s="75">
        <v>178959</v>
      </c>
      <c r="E33" s="75">
        <v>178959</v>
      </c>
      <c r="F33" s="178">
        <f t="shared" si="2"/>
        <v>117.80206036270282</v>
      </c>
      <c r="G33" s="178">
        <f t="shared" si="3"/>
        <v>100</v>
      </c>
    </row>
    <row r="34" spans="1:7" x14ac:dyDescent="0.25">
      <c r="A34" s="51" t="s">
        <v>178</v>
      </c>
      <c r="B34" s="230">
        <v>43812.800000000003</v>
      </c>
      <c r="C34" s="75">
        <v>100000</v>
      </c>
      <c r="D34" s="75">
        <v>100000</v>
      </c>
      <c r="E34" s="86">
        <v>2168.71</v>
      </c>
      <c r="F34" s="178">
        <f t="shared" si="2"/>
        <v>4.9499461344629871</v>
      </c>
      <c r="G34" s="178">
        <f t="shared" si="3"/>
        <v>2.1687099999999999</v>
      </c>
    </row>
  </sheetData>
  <mergeCells count="5">
    <mergeCell ref="A1:E1"/>
    <mergeCell ref="A3:E3"/>
    <mergeCell ref="A5:E5"/>
    <mergeCell ref="A7:E7"/>
    <mergeCell ref="A22:E2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6"/>
  <sheetViews>
    <sheetView zoomScale="80" zoomScaleNormal="80" workbookViewId="0">
      <selection activeCell="F13" sqref="F13"/>
    </sheetView>
  </sheetViews>
  <sheetFormatPr defaultRowHeight="15" x14ac:dyDescent="0.25"/>
  <cols>
    <col min="1" max="1" width="14" style="262" customWidth="1"/>
    <col min="2" max="2" width="13.5703125" style="262" customWidth="1"/>
    <col min="3" max="3" width="7" style="262" customWidth="1"/>
    <col min="4" max="4" width="30" customWidth="1"/>
    <col min="5" max="6" width="25.28515625" style="59" customWidth="1"/>
    <col min="7" max="7" width="33.5703125" style="59" customWidth="1"/>
    <col min="8" max="8" width="15.85546875" style="163" customWidth="1"/>
    <col min="9" max="9" width="30.140625" style="66" hidden="1" customWidth="1"/>
    <col min="10" max="10" width="29.85546875" style="66" hidden="1" customWidth="1"/>
    <col min="11" max="11" width="28.42578125" style="59" hidden="1" customWidth="1"/>
    <col min="12" max="12" width="14.28515625" hidden="1" customWidth="1"/>
    <col min="13" max="13" width="18.5703125" hidden="1" customWidth="1"/>
    <col min="14" max="14" width="14.85546875" customWidth="1"/>
    <col min="15" max="15" width="22.85546875" customWidth="1"/>
    <col min="16" max="16" width="9.140625" customWidth="1"/>
    <col min="17" max="17" width="23.85546875" hidden="1" customWidth="1"/>
    <col min="18" max="18" width="22.28515625" style="253" hidden="1" customWidth="1"/>
    <col min="19" max="19" width="28" hidden="1" customWidth="1"/>
    <col min="20" max="20" width="14.28515625" hidden="1" customWidth="1"/>
    <col min="21" max="21" width="0" hidden="1" customWidth="1"/>
  </cols>
  <sheetData>
    <row r="1" spans="1:20" ht="42" customHeight="1" x14ac:dyDescent="0.25">
      <c r="A1" s="288" t="s">
        <v>200</v>
      </c>
      <c r="B1" s="288"/>
      <c r="C1" s="288"/>
      <c r="D1" s="288"/>
      <c r="E1" s="288"/>
      <c r="F1" s="288"/>
      <c r="G1" s="288"/>
      <c r="H1" s="160"/>
    </row>
    <row r="2" spans="1:20" ht="18" x14ac:dyDescent="0.25">
      <c r="A2" s="261"/>
      <c r="B2" s="261"/>
      <c r="C2" s="261"/>
      <c r="D2" s="4"/>
      <c r="E2" s="78"/>
      <c r="F2" s="78"/>
      <c r="G2" s="79"/>
      <c r="H2" s="161"/>
    </row>
    <row r="3" spans="1:20" ht="28.5" customHeight="1" x14ac:dyDescent="0.25">
      <c r="A3" s="284" t="s">
        <v>23</v>
      </c>
      <c r="B3" s="285"/>
      <c r="C3" s="285"/>
      <c r="D3" s="285"/>
      <c r="E3" s="285"/>
      <c r="F3" s="285"/>
      <c r="G3" s="285"/>
      <c r="H3" s="162"/>
      <c r="I3" s="231" t="s">
        <v>238</v>
      </c>
      <c r="J3" s="231" t="s">
        <v>233</v>
      </c>
      <c r="K3" s="231" t="s">
        <v>201</v>
      </c>
    </row>
    <row r="4" spans="1:20" x14ac:dyDescent="0.25">
      <c r="A4" s="349" t="s">
        <v>25</v>
      </c>
      <c r="B4" s="350"/>
      <c r="C4" s="351"/>
      <c r="D4" s="12" t="s">
        <v>26</v>
      </c>
      <c r="E4" s="80" t="s">
        <v>211</v>
      </c>
      <c r="F4" s="80" t="s">
        <v>212</v>
      </c>
      <c r="G4" s="80" t="s">
        <v>202</v>
      </c>
      <c r="H4" s="169" t="s">
        <v>185</v>
      </c>
    </row>
    <row r="5" spans="1:20" ht="59.25" customHeight="1" x14ac:dyDescent="0.25">
      <c r="A5" s="358" t="s">
        <v>213</v>
      </c>
      <c r="B5" s="359"/>
      <c r="C5" s="360"/>
      <c r="D5" s="90" t="s">
        <v>214</v>
      </c>
      <c r="E5" s="91">
        <f>SUM(E9+E53+E118+E168+E180+E186+E212+E252+E274+E298+E304+E265)</f>
        <v>2274000</v>
      </c>
      <c r="F5" s="91">
        <f>F9+F53+F107+F116</f>
        <v>2265156</v>
      </c>
      <c r="G5" s="91">
        <f>SUM(G9+G53+G118+G168+G180+G186+G212+G252+G274+G298+G304+G99+G265)</f>
        <v>2970066.0500000003</v>
      </c>
      <c r="H5" s="170">
        <f>G5/F5*100</f>
        <v>131.11971316765823</v>
      </c>
    </row>
    <row r="6" spans="1:20" ht="29.25" customHeight="1" x14ac:dyDescent="0.25">
      <c r="A6" s="361" t="s">
        <v>215</v>
      </c>
      <c r="B6" s="362"/>
      <c r="C6" s="363"/>
      <c r="D6" s="220" t="s">
        <v>216</v>
      </c>
      <c r="E6" s="126">
        <f>E9</f>
        <v>167653</v>
      </c>
      <c r="F6" s="126">
        <f t="shared" ref="F6:G6" si="0">F9</f>
        <v>178959</v>
      </c>
      <c r="G6" s="126">
        <f t="shared" si="0"/>
        <v>178959</v>
      </c>
      <c r="H6" s="171">
        <f>G6/F6*100</f>
        <v>100</v>
      </c>
    </row>
    <row r="7" spans="1:20" ht="30" customHeight="1" x14ac:dyDescent="0.25">
      <c r="A7" s="361" t="s">
        <v>217</v>
      </c>
      <c r="B7" s="362"/>
      <c r="C7" s="363"/>
      <c r="D7" s="220" t="s">
        <v>218</v>
      </c>
      <c r="E7" s="126">
        <f>E9</f>
        <v>167653</v>
      </c>
      <c r="F7" s="126">
        <f t="shared" ref="F7:G7" si="1">F9</f>
        <v>178959</v>
      </c>
      <c r="G7" s="126">
        <f t="shared" si="1"/>
        <v>178959</v>
      </c>
      <c r="H7" s="171">
        <f>G7/F7*100</f>
        <v>100</v>
      </c>
    </row>
    <row r="8" spans="1:20" ht="44.25" customHeight="1" x14ac:dyDescent="0.25">
      <c r="A8" s="361" t="s">
        <v>219</v>
      </c>
      <c r="B8" s="362"/>
      <c r="C8" s="363"/>
      <c r="D8" s="220" t="s">
        <v>220</v>
      </c>
      <c r="E8" s="126">
        <f>E9</f>
        <v>167653</v>
      </c>
      <c r="F8" s="126">
        <f t="shared" ref="F8:G8" si="2">F9</f>
        <v>178959</v>
      </c>
      <c r="G8" s="126">
        <f t="shared" si="2"/>
        <v>178959</v>
      </c>
      <c r="H8" s="171">
        <f>G8/F8*100</f>
        <v>100</v>
      </c>
    </row>
    <row r="9" spans="1:20" ht="66.75" customHeight="1" x14ac:dyDescent="0.25">
      <c r="A9" s="346" t="s">
        <v>34</v>
      </c>
      <c r="B9" s="347"/>
      <c r="C9" s="348"/>
      <c r="D9" s="15" t="s">
        <v>35</v>
      </c>
      <c r="E9" s="82">
        <v>167653</v>
      </c>
      <c r="F9" s="82">
        <f>F10+F43</f>
        <v>178959</v>
      </c>
      <c r="G9" s="82">
        <f>G10+G44</f>
        <v>178959</v>
      </c>
      <c r="H9" s="171">
        <f>G9/F9*100</f>
        <v>100</v>
      </c>
      <c r="P9" s="23"/>
      <c r="Q9" s="66"/>
      <c r="R9" s="254"/>
      <c r="S9" s="66"/>
    </row>
    <row r="10" spans="1:20" ht="29.25" customHeight="1" x14ac:dyDescent="0.25">
      <c r="A10" s="346" t="s">
        <v>36</v>
      </c>
      <c r="B10" s="347"/>
      <c r="C10" s="348"/>
      <c r="D10" s="15" t="s">
        <v>15</v>
      </c>
      <c r="E10" s="75">
        <v>152514</v>
      </c>
      <c r="F10" s="75">
        <f>F11</f>
        <v>163514</v>
      </c>
      <c r="G10" s="75">
        <f>G11</f>
        <v>163514</v>
      </c>
      <c r="H10" s="171">
        <f t="shared" ref="H10:H75" si="3">G10/F10*100</f>
        <v>100</v>
      </c>
      <c r="P10" s="23"/>
      <c r="Q10" s="23"/>
      <c r="R10" s="254"/>
      <c r="S10" s="23"/>
    </row>
    <row r="11" spans="1:20" ht="25.5" x14ac:dyDescent="0.25">
      <c r="A11" s="352" t="s">
        <v>37</v>
      </c>
      <c r="B11" s="353"/>
      <c r="C11" s="354"/>
      <c r="D11" s="27" t="s">
        <v>38</v>
      </c>
      <c r="E11" s="76">
        <v>152514</v>
      </c>
      <c r="F11" s="76">
        <f>F12</f>
        <v>163514</v>
      </c>
      <c r="G11" s="76">
        <f>G12</f>
        <v>163514</v>
      </c>
      <c r="H11" s="172">
        <f t="shared" si="3"/>
        <v>100</v>
      </c>
      <c r="I11" s="60">
        <f>E11</f>
        <v>152514</v>
      </c>
      <c r="J11" s="60">
        <f t="shared" ref="J11:K11" si="4">F11</f>
        <v>163514</v>
      </c>
      <c r="K11" s="60">
        <f t="shared" si="4"/>
        <v>163514</v>
      </c>
      <c r="M11">
        <v>92</v>
      </c>
      <c r="P11" s="23"/>
      <c r="Q11" s="23"/>
      <c r="R11" s="254"/>
      <c r="S11" s="23"/>
    </row>
    <row r="12" spans="1:20" ht="27" customHeight="1" x14ac:dyDescent="0.25">
      <c r="A12" s="355">
        <v>3</v>
      </c>
      <c r="B12" s="356"/>
      <c r="C12" s="357"/>
      <c r="D12" s="14" t="s">
        <v>17</v>
      </c>
      <c r="E12" s="75">
        <v>152514</v>
      </c>
      <c r="F12" s="75">
        <f>F13+F40</f>
        <v>163514</v>
      </c>
      <c r="G12" s="75">
        <f>SUM(G13+G40)</f>
        <v>163514</v>
      </c>
      <c r="H12" s="171">
        <f t="shared" si="3"/>
        <v>100</v>
      </c>
      <c r="P12" s="23"/>
      <c r="Q12" s="23"/>
      <c r="R12" s="254"/>
      <c r="S12" s="23"/>
    </row>
    <row r="13" spans="1:20" ht="22.5" customHeight="1" x14ac:dyDescent="0.25">
      <c r="A13" s="343">
        <v>32</v>
      </c>
      <c r="B13" s="344"/>
      <c r="C13" s="345"/>
      <c r="D13" s="28" t="s">
        <v>27</v>
      </c>
      <c r="E13" s="77">
        <v>151114</v>
      </c>
      <c r="F13" s="77">
        <f>F14+F19+F25+F34</f>
        <v>161914</v>
      </c>
      <c r="G13" s="77">
        <f>G14+G19+G25+G34</f>
        <v>161914</v>
      </c>
      <c r="H13" s="173">
        <f t="shared" si="3"/>
        <v>100</v>
      </c>
      <c r="P13" s="23"/>
      <c r="Q13" s="23"/>
      <c r="R13" s="254"/>
      <c r="S13" s="23"/>
      <c r="T13" s="106"/>
    </row>
    <row r="14" spans="1:20" ht="41.25" customHeight="1" x14ac:dyDescent="0.25">
      <c r="A14" s="19">
        <v>321</v>
      </c>
      <c r="B14" s="20"/>
      <c r="C14" s="21"/>
      <c r="D14" s="15" t="s">
        <v>39</v>
      </c>
      <c r="E14" s="82">
        <v>59400</v>
      </c>
      <c r="F14" s="82">
        <f>SUM(F15:F18)</f>
        <v>57900</v>
      </c>
      <c r="G14" s="82">
        <f>SUM(G15:G18)</f>
        <v>63980.24</v>
      </c>
      <c r="H14" s="171">
        <f t="shared" si="3"/>
        <v>110.50127806563039</v>
      </c>
      <c r="P14" s="23"/>
      <c r="Q14" s="66"/>
      <c r="R14" s="254"/>
      <c r="S14" s="66"/>
    </row>
    <row r="15" spans="1:20" x14ac:dyDescent="0.25">
      <c r="A15" s="334">
        <v>3211</v>
      </c>
      <c r="B15" s="335"/>
      <c r="C15" s="336"/>
      <c r="D15" s="14" t="s">
        <v>40</v>
      </c>
      <c r="E15" s="75">
        <v>10000</v>
      </c>
      <c r="F15" s="75">
        <v>10000</v>
      </c>
      <c r="G15" s="75">
        <v>11964.84</v>
      </c>
      <c r="H15" s="171">
        <f t="shared" si="3"/>
        <v>119.64840000000001</v>
      </c>
      <c r="I15" s="89"/>
      <c r="J15" s="61"/>
      <c r="P15" s="23"/>
      <c r="Q15" s="23"/>
      <c r="R15" s="254"/>
      <c r="S15" s="23"/>
    </row>
    <row r="16" spans="1:20" ht="25.5" x14ac:dyDescent="0.25">
      <c r="A16" s="334">
        <v>3212</v>
      </c>
      <c r="B16" s="335"/>
      <c r="C16" s="336"/>
      <c r="D16" s="14" t="s">
        <v>41</v>
      </c>
      <c r="E16" s="75">
        <v>47000</v>
      </c>
      <c r="F16" s="75">
        <v>45000</v>
      </c>
      <c r="G16" s="75">
        <v>49889.05</v>
      </c>
      <c r="H16" s="171">
        <f t="shared" si="3"/>
        <v>110.86455555555557</v>
      </c>
      <c r="I16" s="89"/>
      <c r="J16" s="61"/>
      <c r="P16" s="23"/>
      <c r="Q16" s="66"/>
      <c r="R16" s="254"/>
      <c r="S16" s="23"/>
    </row>
    <row r="17" spans="1:19" ht="26.25" customHeight="1" x14ac:dyDescent="0.25">
      <c r="A17" s="334">
        <v>3213</v>
      </c>
      <c r="B17" s="335"/>
      <c r="C17" s="336"/>
      <c r="D17" s="14" t="s">
        <v>42</v>
      </c>
      <c r="E17" s="75">
        <v>2000</v>
      </c>
      <c r="F17" s="75">
        <v>2500</v>
      </c>
      <c r="G17" s="75">
        <v>1694.15</v>
      </c>
      <c r="H17" s="171">
        <f t="shared" si="3"/>
        <v>67.766000000000005</v>
      </c>
      <c r="I17" s="89"/>
      <c r="J17" s="61"/>
      <c r="P17" s="23"/>
      <c r="Q17" s="66"/>
      <c r="R17" s="254"/>
      <c r="S17" s="66"/>
    </row>
    <row r="18" spans="1:19" ht="25.5" x14ac:dyDescent="0.25">
      <c r="A18" s="334">
        <v>3214</v>
      </c>
      <c r="B18" s="335"/>
      <c r="C18" s="336"/>
      <c r="D18" s="14" t="s">
        <v>43</v>
      </c>
      <c r="E18" s="75">
        <v>400</v>
      </c>
      <c r="F18" s="75">
        <v>400</v>
      </c>
      <c r="G18" s="75">
        <v>432.2</v>
      </c>
      <c r="H18" s="171">
        <f t="shared" si="3"/>
        <v>108.05</v>
      </c>
      <c r="I18" s="62"/>
      <c r="J18" s="62"/>
      <c r="P18" s="23"/>
      <c r="Q18" s="66"/>
      <c r="R18" s="254"/>
      <c r="S18" s="23"/>
    </row>
    <row r="19" spans="1:19" ht="28.5" customHeight="1" x14ac:dyDescent="0.25">
      <c r="A19" s="19">
        <v>322</v>
      </c>
      <c r="B19" s="20"/>
      <c r="C19" s="21"/>
      <c r="D19" s="15" t="s">
        <v>44</v>
      </c>
      <c r="E19" s="82">
        <v>64634</v>
      </c>
      <c r="F19" s="82">
        <f>SUM(F20:F24)</f>
        <v>73557.62</v>
      </c>
      <c r="G19" s="82">
        <f>SUM(G20:G24)</f>
        <v>66196.409999999989</v>
      </c>
      <c r="H19" s="171">
        <f t="shared" si="3"/>
        <v>89.992593561346865</v>
      </c>
      <c r="M19" s="59"/>
      <c r="P19" s="23"/>
      <c r="Q19" s="23"/>
      <c r="R19" s="254"/>
      <c r="S19" s="23"/>
    </row>
    <row r="20" spans="1:19" ht="25.5" x14ac:dyDescent="0.25">
      <c r="A20" s="334">
        <v>3221</v>
      </c>
      <c r="B20" s="335"/>
      <c r="C20" s="336"/>
      <c r="D20" s="14" t="s">
        <v>45</v>
      </c>
      <c r="E20" s="75">
        <v>19004</v>
      </c>
      <c r="F20" s="75">
        <v>16000</v>
      </c>
      <c r="G20" s="75">
        <v>17383.97</v>
      </c>
      <c r="H20" s="171">
        <f t="shared" si="3"/>
        <v>108.64981250000001</v>
      </c>
      <c r="I20" s="62"/>
      <c r="J20" s="62"/>
      <c r="P20" s="118"/>
      <c r="Q20" s="66"/>
      <c r="R20" s="254"/>
      <c r="S20" s="66"/>
    </row>
    <row r="21" spans="1:19" x14ac:dyDescent="0.25">
      <c r="A21" s="334">
        <v>3222</v>
      </c>
      <c r="B21" s="335"/>
      <c r="C21" s="336"/>
      <c r="D21" s="147" t="s">
        <v>156</v>
      </c>
      <c r="E21" s="75">
        <v>0</v>
      </c>
      <c r="F21" s="75">
        <v>3000</v>
      </c>
      <c r="G21" s="75">
        <v>3074.13</v>
      </c>
      <c r="H21" s="171">
        <f t="shared" si="3"/>
        <v>102.471</v>
      </c>
      <c r="I21" s="62"/>
      <c r="J21" s="62"/>
      <c r="P21" s="207"/>
      <c r="Q21" s="66"/>
      <c r="R21" s="254"/>
      <c r="S21" s="66"/>
    </row>
    <row r="22" spans="1:19" x14ac:dyDescent="0.25">
      <c r="A22" s="334">
        <v>3223</v>
      </c>
      <c r="B22" s="335"/>
      <c r="C22" s="336"/>
      <c r="D22" s="14" t="s">
        <v>46</v>
      </c>
      <c r="E22" s="75">
        <v>45000</v>
      </c>
      <c r="F22" s="75">
        <v>53457.62</v>
      </c>
      <c r="G22" s="75">
        <v>44814.63</v>
      </c>
      <c r="H22" s="171">
        <f t="shared" si="3"/>
        <v>83.832071087339827</v>
      </c>
      <c r="I22" s="62"/>
      <c r="J22" s="62"/>
      <c r="P22" s="23"/>
      <c r="Q22" s="66"/>
      <c r="R22" s="254"/>
      <c r="S22" s="23"/>
    </row>
    <row r="23" spans="1:19" x14ac:dyDescent="0.25">
      <c r="A23" s="334">
        <v>3225</v>
      </c>
      <c r="B23" s="335"/>
      <c r="C23" s="336"/>
      <c r="D23" s="14" t="s">
        <v>47</v>
      </c>
      <c r="E23" s="75">
        <v>130</v>
      </c>
      <c r="F23" s="75">
        <v>600</v>
      </c>
      <c r="G23" s="75">
        <v>387</v>
      </c>
      <c r="H23" s="171">
        <f t="shared" si="3"/>
        <v>64.5</v>
      </c>
      <c r="I23" s="62"/>
      <c r="J23" s="62"/>
      <c r="P23" s="23"/>
      <c r="Q23" s="66"/>
      <c r="R23" s="254"/>
      <c r="S23" s="23"/>
    </row>
    <row r="24" spans="1:19" ht="25.5" x14ac:dyDescent="0.25">
      <c r="A24" s="334">
        <v>3227</v>
      </c>
      <c r="B24" s="335"/>
      <c r="C24" s="336"/>
      <c r="D24" s="14" t="s">
        <v>48</v>
      </c>
      <c r="E24" s="75">
        <v>500</v>
      </c>
      <c r="F24" s="75">
        <v>500</v>
      </c>
      <c r="G24" s="75">
        <v>536.67999999999995</v>
      </c>
      <c r="H24" s="171">
        <f t="shared" si="3"/>
        <v>107.33599999999998</v>
      </c>
      <c r="I24" s="62"/>
      <c r="J24" s="62"/>
      <c r="P24" s="23"/>
      <c r="Q24" s="66"/>
      <c r="R24" s="254"/>
      <c r="S24" s="23"/>
    </row>
    <row r="25" spans="1:19" x14ac:dyDescent="0.25">
      <c r="A25" s="19">
        <v>323</v>
      </c>
      <c r="B25" s="20"/>
      <c r="C25" s="21"/>
      <c r="D25" s="15" t="s">
        <v>49</v>
      </c>
      <c r="E25" s="82">
        <v>24500</v>
      </c>
      <c r="F25" s="82">
        <f>SUM(F26:F33)</f>
        <v>27207.84</v>
      </c>
      <c r="G25" s="82">
        <f>SUM(G26:G33)</f>
        <v>27360.93</v>
      </c>
      <c r="H25" s="171">
        <f t="shared" si="3"/>
        <v>100.56266870137432</v>
      </c>
      <c r="P25" s="23"/>
      <c r="Q25" s="66"/>
      <c r="R25" s="254"/>
      <c r="S25" s="66"/>
    </row>
    <row r="26" spans="1:19" x14ac:dyDescent="0.25">
      <c r="A26" s="334">
        <v>3231</v>
      </c>
      <c r="B26" s="335"/>
      <c r="C26" s="336"/>
      <c r="D26" s="14" t="s">
        <v>50</v>
      </c>
      <c r="E26" s="75">
        <v>4000</v>
      </c>
      <c r="F26" s="75">
        <v>5000</v>
      </c>
      <c r="G26" s="75">
        <v>5009.7299999999996</v>
      </c>
      <c r="H26" s="171">
        <f t="shared" si="3"/>
        <v>100.19459999999999</v>
      </c>
      <c r="I26" s="62"/>
      <c r="J26" s="62"/>
      <c r="Q26" s="59"/>
      <c r="R26" s="254"/>
    </row>
    <row r="27" spans="1:19" x14ac:dyDescent="0.25">
      <c r="A27" s="334">
        <v>3233</v>
      </c>
      <c r="B27" s="335"/>
      <c r="C27" s="336"/>
      <c r="D27" s="14" t="s">
        <v>51</v>
      </c>
      <c r="E27" s="75">
        <v>400</v>
      </c>
      <c r="F27" s="75">
        <v>400</v>
      </c>
      <c r="G27" s="75">
        <v>95.58</v>
      </c>
      <c r="H27" s="171">
        <f t="shared" si="3"/>
        <v>23.895</v>
      </c>
      <c r="I27" s="62"/>
      <c r="J27" s="62"/>
      <c r="Q27" s="59"/>
      <c r="R27" s="254"/>
    </row>
    <row r="28" spans="1:19" x14ac:dyDescent="0.25">
      <c r="A28" s="334">
        <v>3234</v>
      </c>
      <c r="B28" s="335"/>
      <c r="C28" s="336"/>
      <c r="D28" s="14" t="s">
        <v>52</v>
      </c>
      <c r="E28" s="75">
        <v>8000</v>
      </c>
      <c r="F28" s="75">
        <v>8000</v>
      </c>
      <c r="G28" s="75">
        <v>8288.76</v>
      </c>
      <c r="H28" s="171">
        <f t="shared" si="3"/>
        <v>103.6095</v>
      </c>
      <c r="I28" s="62"/>
      <c r="J28" s="62"/>
      <c r="Q28" s="59"/>
    </row>
    <row r="29" spans="1:19" x14ac:dyDescent="0.25">
      <c r="A29" s="334">
        <v>3235</v>
      </c>
      <c r="B29" s="335"/>
      <c r="C29" s="336"/>
      <c r="D29" s="14" t="s">
        <v>53</v>
      </c>
      <c r="E29" s="75">
        <v>1600</v>
      </c>
      <c r="F29" s="75">
        <v>3500</v>
      </c>
      <c r="G29" s="75">
        <v>3693.28</v>
      </c>
      <c r="H29" s="171">
        <f t="shared" si="3"/>
        <v>105.52228571428573</v>
      </c>
      <c r="I29" s="62"/>
      <c r="J29" s="62"/>
    </row>
    <row r="30" spans="1:19" ht="31.5" customHeight="1" x14ac:dyDescent="0.25">
      <c r="A30" s="334">
        <v>3236</v>
      </c>
      <c r="B30" s="335"/>
      <c r="C30" s="336"/>
      <c r="D30" s="14" t="s">
        <v>54</v>
      </c>
      <c r="E30" s="75">
        <v>3000</v>
      </c>
      <c r="F30" s="75">
        <v>3307.84</v>
      </c>
      <c r="G30" s="75">
        <v>2987.84</v>
      </c>
      <c r="H30" s="171">
        <f t="shared" si="3"/>
        <v>90.326013350101576</v>
      </c>
      <c r="I30" s="62"/>
      <c r="J30" s="62"/>
      <c r="M30" s="59"/>
    </row>
    <row r="31" spans="1:19" x14ac:dyDescent="0.25">
      <c r="A31" s="16"/>
      <c r="B31" s="17">
        <v>3237</v>
      </c>
      <c r="C31" s="18"/>
      <c r="D31" s="14" t="s">
        <v>55</v>
      </c>
      <c r="E31" s="75">
        <v>0</v>
      </c>
      <c r="F31" s="75">
        <v>0</v>
      </c>
      <c r="G31" s="75">
        <v>0</v>
      </c>
      <c r="H31" s="171" t="e">
        <f t="shared" si="3"/>
        <v>#DIV/0!</v>
      </c>
      <c r="I31" s="62"/>
      <c r="J31" s="62"/>
    </row>
    <row r="32" spans="1:19" x14ac:dyDescent="0.25">
      <c r="A32" s="334">
        <v>3238</v>
      </c>
      <c r="B32" s="335"/>
      <c r="C32" s="336"/>
      <c r="D32" s="14" t="s">
        <v>56</v>
      </c>
      <c r="E32" s="75">
        <v>5500</v>
      </c>
      <c r="F32" s="75">
        <v>6500</v>
      </c>
      <c r="G32" s="75">
        <v>6365.74</v>
      </c>
      <c r="H32" s="171">
        <f t="shared" si="3"/>
        <v>97.934461538461534</v>
      </c>
      <c r="I32" s="62"/>
      <c r="J32" s="62"/>
    </row>
    <row r="33" spans="1:20" x14ac:dyDescent="0.25">
      <c r="A33" s="334">
        <v>3239</v>
      </c>
      <c r="B33" s="335"/>
      <c r="C33" s="336"/>
      <c r="D33" s="14" t="s">
        <v>57</v>
      </c>
      <c r="E33" s="75">
        <v>2000</v>
      </c>
      <c r="F33" s="75">
        <v>500</v>
      </c>
      <c r="G33" s="75">
        <v>920</v>
      </c>
      <c r="H33" s="171">
        <f t="shared" si="3"/>
        <v>184</v>
      </c>
      <c r="I33" s="62"/>
      <c r="J33" s="62"/>
    </row>
    <row r="34" spans="1:20" ht="25.5" x14ac:dyDescent="0.25">
      <c r="A34" s="19">
        <v>329</v>
      </c>
      <c r="B34" s="20"/>
      <c r="C34" s="21"/>
      <c r="D34" s="15" t="s">
        <v>58</v>
      </c>
      <c r="E34" s="82">
        <v>2580</v>
      </c>
      <c r="F34" s="82">
        <f>SUM(F35:F39)</f>
        <v>3248.54</v>
      </c>
      <c r="G34" s="82">
        <f>SUM(G35:G39)</f>
        <v>4376.42</v>
      </c>
      <c r="H34" s="171">
        <f t="shared" si="3"/>
        <v>134.71959711131771</v>
      </c>
      <c r="L34" s="59"/>
      <c r="N34" s="59"/>
    </row>
    <row r="35" spans="1:20" x14ac:dyDescent="0.25">
      <c r="A35" s="334">
        <v>3292</v>
      </c>
      <c r="B35" s="335"/>
      <c r="C35" s="336"/>
      <c r="D35" s="14" t="s">
        <v>59</v>
      </c>
      <c r="E35" s="75">
        <v>1000</v>
      </c>
      <c r="F35" s="75">
        <v>1623.54</v>
      </c>
      <c r="G35" s="75">
        <v>2318.29</v>
      </c>
      <c r="H35" s="171">
        <f t="shared" si="3"/>
        <v>142.79229338359386</v>
      </c>
      <c r="I35" s="62"/>
      <c r="J35" s="62"/>
    </row>
    <row r="36" spans="1:20" x14ac:dyDescent="0.25">
      <c r="A36" s="334">
        <v>3293</v>
      </c>
      <c r="B36" s="335"/>
      <c r="C36" s="336"/>
      <c r="D36" s="14" t="s">
        <v>60</v>
      </c>
      <c r="E36" s="75">
        <v>1000</v>
      </c>
      <c r="F36" s="75">
        <v>1000</v>
      </c>
      <c r="G36" s="75">
        <v>365.94</v>
      </c>
      <c r="H36" s="171">
        <f t="shared" si="3"/>
        <v>36.594000000000001</v>
      </c>
      <c r="I36" s="62"/>
      <c r="J36" s="62"/>
    </row>
    <row r="37" spans="1:20" x14ac:dyDescent="0.25">
      <c r="A37" s="334">
        <v>3294</v>
      </c>
      <c r="B37" s="335"/>
      <c r="C37" s="336"/>
      <c r="D37" s="14" t="s">
        <v>61</v>
      </c>
      <c r="E37" s="75">
        <v>80</v>
      </c>
      <c r="F37" s="75">
        <v>125</v>
      </c>
      <c r="G37" s="75">
        <v>170</v>
      </c>
      <c r="H37" s="171">
        <f t="shared" si="3"/>
        <v>136</v>
      </c>
      <c r="I37" s="62"/>
      <c r="J37" s="62"/>
    </row>
    <row r="38" spans="1:20" x14ac:dyDescent="0.25">
      <c r="A38" s="16"/>
      <c r="B38" s="17">
        <v>3295</v>
      </c>
      <c r="C38" s="18"/>
      <c r="D38" s="14" t="s">
        <v>62</v>
      </c>
      <c r="E38" s="75">
        <v>0</v>
      </c>
      <c r="F38" s="75">
        <v>0</v>
      </c>
      <c r="G38" s="75">
        <v>0</v>
      </c>
      <c r="H38" s="171" t="e">
        <f t="shared" si="3"/>
        <v>#DIV/0!</v>
      </c>
      <c r="I38" s="62"/>
      <c r="J38" s="62"/>
    </row>
    <row r="39" spans="1:20" ht="25.5" x14ac:dyDescent="0.25">
      <c r="A39" s="334">
        <v>3299</v>
      </c>
      <c r="B39" s="335"/>
      <c r="C39" s="336"/>
      <c r="D39" s="14" t="s">
        <v>58</v>
      </c>
      <c r="E39" s="75">
        <v>500</v>
      </c>
      <c r="F39" s="75">
        <v>500</v>
      </c>
      <c r="G39" s="75">
        <v>1522.19</v>
      </c>
      <c r="H39" s="171">
        <f t="shared" si="3"/>
        <v>304.43800000000005</v>
      </c>
      <c r="I39" s="62"/>
      <c r="J39" s="62"/>
      <c r="L39" s="59"/>
    </row>
    <row r="40" spans="1:20" ht="23.25" customHeight="1" x14ac:dyDescent="0.25">
      <c r="A40" s="331">
        <v>34</v>
      </c>
      <c r="B40" s="332"/>
      <c r="C40" s="333"/>
      <c r="D40" s="28" t="s">
        <v>63</v>
      </c>
      <c r="E40" s="77">
        <v>1400</v>
      </c>
      <c r="F40" s="77">
        <f>F41</f>
        <v>1600</v>
      </c>
      <c r="G40" s="77">
        <f>G41</f>
        <v>1600</v>
      </c>
      <c r="H40" s="173">
        <f t="shared" si="3"/>
        <v>100</v>
      </c>
      <c r="T40" s="106"/>
    </row>
    <row r="41" spans="1:20" x14ac:dyDescent="0.25">
      <c r="A41" s="19">
        <v>343</v>
      </c>
      <c r="B41" s="20"/>
      <c r="C41" s="21"/>
      <c r="D41" s="15" t="s">
        <v>64</v>
      </c>
      <c r="E41" s="82">
        <v>1400</v>
      </c>
      <c r="F41" s="82">
        <f>F42</f>
        <v>1600</v>
      </c>
      <c r="G41" s="82">
        <f>G42</f>
        <v>1600</v>
      </c>
      <c r="H41" s="171">
        <f t="shared" si="3"/>
        <v>100</v>
      </c>
    </row>
    <row r="42" spans="1:20" ht="25.5" x14ac:dyDescent="0.25">
      <c r="A42" s="16"/>
      <c r="B42" s="17">
        <v>3431</v>
      </c>
      <c r="C42" s="18"/>
      <c r="D42" s="14" t="s">
        <v>65</v>
      </c>
      <c r="E42" s="75">
        <v>1400</v>
      </c>
      <c r="F42" s="75">
        <v>1600</v>
      </c>
      <c r="G42" s="75">
        <v>1600</v>
      </c>
      <c r="H42" s="171">
        <f t="shared" si="3"/>
        <v>100</v>
      </c>
      <c r="I42" s="62"/>
      <c r="J42" s="62"/>
    </row>
    <row r="43" spans="1:20" ht="51.75" customHeight="1" x14ac:dyDescent="0.25">
      <c r="A43" s="19" t="s">
        <v>66</v>
      </c>
      <c r="B43" s="17"/>
      <c r="C43" s="18"/>
      <c r="D43" s="15" t="s">
        <v>67</v>
      </c>
      <c r="E43" s="75">
        <v>15139</v>
      </c>
      <c r="F43" s="75">
        <f t="shared" ref="F43:G45" si="5">F44</f>
        <v>15445</v>
      </c>
      <c r="G43" s="75">
        <f t="shared" si="5"/>
        <v>15445</v>
      </c>
      <c r="H43" s="171">
        <f t="shared" si="3"/>
        <v>100</v>
      </c>
    </row>
    <row r="44" spans="1:20" ht="38.25" x14ac:dyDescent="0.25">
      <c r="A44" s="29" t="s">
        <v>37</v>
      </c>
      <c r="B44" s="30"/>
      <c r="C44" s="31"/>
      <c r="D44" s="32" t="s">
        <v>38</v>
      </c>
      <c r="E44" s="76">
        <v>15139</v>
      </c>
      <c r="F44" s="76">
        <f t="shared" si="5"/>
        <v>15445</v>
      </c>
      <c r="G44" s="76">
        <f t="shared" si="5"/>
        <v>15445</v>
      </c>
      <c r="H44" s="172">
        <f t="shared" si="3"/>
        <v>100</v>
      </c>
      <c r="I44" s="60">
        <f>E44</f>
        <v>15139</v>
      </c>
      <c r="J44" s="60">
        <f t="shared" ref="J44:K44" si="6">F44</f>
        <v>15445</v>
      </c>
      <c r="K44" s="60">
        <f t="shared" si="6"/>
        <v>15445</v>
      </c>
      <c r="M44">
        <v>92</v>
      </c>
      <c r="S44" s="107"/>
    </row>
    <row r="45" spans="1:20" x14ac:dyDescent="0.25">
      <c r="A45" s="16">
        <v>3</v>
      </c>
      <c r="B45" s="17"/>
      <c r="C45" s="18"/>
      <c r="D45" s="14" t="s">
        <v>17</v>
      </c>
      <c r="E45" s="75">
        <v>15139</v>
      </c>
      <c r="F45" s="75">
        <f t="shared" si="5"/>
        <v>15445</v>
      </c>
      <c r="G45" s="75">
        <f t="shared" si="5"/>
        <v>15445</v>
      </c>
      <c r="H45" s="171">
        <f t="shared" si="3"/>
        <v>100</v>
      </c>
    </row>
    <row r="46" spans="1:20" ht="25.5" customHeight="1" x14ac:dyDescent="0.25">
      <c r="A46" s="331">
        <v>32</v>
      </c>
      <c r="B46" s="332"/>
      <c r="C46" s="333"/>
      <c r="D46" s="28" t="s">
        <v>27</v>
      </c>
      <c r="E46" s="77">
        <v>15139</v>
      </c>
      <c r="F46" s="77">
        <f>F47+F49</f>
        <v>15445</v>
      </c>
      <c r="G46" s="77">
        <f>G48+G50</f>
        <v>15445</v>
      </c>
      <c r="H46" s="173">
        <f t="shared" si="3"/>
        <v>100</v>
      </c>
      <c r="L46" s="59"/>
      <c r="S46" s="108"/>
    </row>
    <row r="47" spans="1:20" x14ac:dyDescent="0.25">
      <c r="A47" s="16">
        <v>322</v>
      </c>
      <c r="B47" s="17"/>
      <c r="C47" s="18"/>
      <c r="D47" s="14" t="s">
        <v>44</v>
      </c>
      <c r="E47" s="75">
        <v>7569</v>
      </c>
      <c r="F47" s="75">
        <f>F48</f>
        <v>7875</v>
      </c>
      <c r="G47" s="75">
        <f>G48</f>
        <v>7875</v>
      </c>
      <c r="H47" s="171">
        <f t="shared" si="3"/>
        <v>100</v>
      </c>
      <c r="L47" s="59"/>
    </row>
    <row r="48" spans="1:20" s="22" customFormat="1" ht="30" customHeight="1" x14ac:dyDescent="0.25">
      <c r="A48" s="334">
        <v>3224</v>
      </c>
      <c r="B48" s="335"/>
      <c r="C48" s="336"/>
      <c r="D48" s="15" t="s">
        <v>68</v>
      </c>
      <c r="E48" s="82">
        <v>7569</v>
      </c>
      <c r="F48" s="82">
        <v>7875</v>
      </c>
      <c r="G48" s="82">
        <v>7875</v>
      </c>
      <c r="H48" s="171">
        <f t="shared" si="3"/>
        <v>100</v>
      </c>
      <c r="I48" s="232"/>
      <c r="J48" s="232"/>
      <c r="K48" s="64"/>
      <c r="L48" s="64"/>
      <c r="R48" s="255"/>
    </row>
    <row r="49" spans="1:19" x14ac:dyDescent="0.25">
      <c r="A49" s="16">
        <v>323</v>
      </c>
      <c r="B49" s="17"/>
      <c r="C49" s="18"/>
      <c r="D49" s="14" t="s">
        <v>69</v>
      </c>
      <c r="E49" s="75">
        <v>7570</v>
      </c>
      <c r="F49" s="75">
        <f>F50</f>
        <v>7570</v>
      </c>
      <c r="G49" s="75">
        <f>G50</f>
        <v>7570</v>
      </c>
      <c r="H49" s="171">
        <f t="shared" si="3"/>
        <v>100</v>
      </c>
    </row>
    <row r="50" spans="1:19" s="22" customFormat="1" ht="36" customHeight="1" x14ac:dyDescent="0.25">
      <c r="A50" s="334">
        <v>3232</v>
      </c>
      <c r="B50" s="335"/>
      <c r="C50" s="336"/>
      <c r="D50" s="15" t="s">
        <v>70</v>
      </c>
      <c r="E50" s="82">
        <v>7570</v>
      </c>
      <c r="F50" s="82">
        <v>7570</v>
      </c>
      <c r="G50" s="82">
        <v>7570</v>
      </c>
      <c r="H50" s="171">
        <f t="shared" si="3"/>
        <v>100</v>
      </c>
      <c r="I50" s="232"/>
      <c r="J50" s="232"/>
      <c r="K50" s="64"/>
      <c r="R50" s="255"/>
    </row>
    <row r="51" spans="1:19" s="22" customFormat="1" ht="42.75" customHeight="1" x14ac:dyDescent="0.25">
      <c r="A51" s="19" t="s">
        <v>221</v>
      </c>
      <c r="B51" s="20"/>
      <c r="C51" s="21"/>
      <c r="D51" s="216" t="s">
        <v>222</v>
      </c>
      <c r="E51" s="81">
        <f>E52</f>
        <v>22547</v>
      </c>
      <c r="F51" s="81">
        <f t="shared" ref="F51:G51" si="7">F52</f>
        <v>2397</v>
      </c>
      <c r="G51" s="81">
        <f t="shared" si="7"/>
        <v>51024.270000000004</v>
      </c>
      <c r="H51" s="171">
        <f t="shared" si="3"/>
        <v>2128.6720901126409</v>
      </c>
      <c r="I51" s="232"/>
      <c r="J51" s="232"/>
      <c r="K51" s="64"/>
      <c r="R51" s="255"/>
    </row>
    <row r="52" spans="1:19" s="22" customFormat="1" ht="42" customHeight="1" x14ac:dyDescent="0.25">
      <c r="A52" s="19" t="s">
        <v>223</v>
      </c>
      <c r="B52" s="20"/>
      <c r="C52" s="21"/>
      <c r="D52" s="216" t="s">
        <v>224</v>
      </c>
      <c r="E52" s="81">
        <f>E53</f>
        <v>22547</v>
      </c>
      <c r="F52" s="81">
        <f>F53+F99</f>
        <v>2397</v>
      </c>
      <c r="G52" s="81">
        <f>G53+G99</f>
        <v>51024.270000000004</v>
      </c>
      <c r="H52" s="171">
        <f t="shared" si="3"/>
        <v>2128.6720901126409</v>
      </c>
      <c r="I52" s="232"/>
      <c r="J52" s="232"/>
      <c r="K52" s="64"/>
      <c r="R52" s="255"/>
    </row>
    <row r="53" spans="1:19" s="22" customFormat="1" ht="41.25" customHeight="1" x14ac:dyDescent="0.25">
      <c r="A53" s="19" t="s">
        <v>154</v>
      </c>
      <c r="B53" s="20"/>
      <c r="C53" s="21"/>
      <c r="D53" s="58" t="s">
        <v>155</v>
      </c>
      <c r="E53" s="81">
        <v>22547</v>
      </c>
      <c r="F53" s="81">
        <f>F54+F66</f>
        <v>1197</v>
      </c>
      <c r="G53" s="81">
        <f>G54+G60+G66+G72+G86</f>
        <v>33178.240000000005</v>
      </c>
      <c r="H53" s="171">
        <f t="shared" si="3"/>
        <v>2771.7827903091065</v>
      </c>
      <c r="I53" s="232"/>
      <c r="J53" s="232"/>
      <c r="K53" s="64"/>
      <c r="R53" s="255"/>
    </row>
    <row r="54" spans="1:19" ht="38.25" x14ac:dyDescent="0.25">
      <c r="A54" s="19" t="s">
        <v>71</v>
      </c>
      <c r="B54" s="20"/>
      <c r="C54" s="21"/>
      <c r="D54" s="15" t="s">
        <v>72</v>
      </c>
      <c r="E54" s="75">
        <v>666</v>
      </c>
      <c r="F54" s="75">
        <f t="shared" ref="F54:G58" si="8">F55</f>
        <v>666</v>
      </c>
      <c r="G54" s="75">
        <f t="shared" si="8"/>
        <v>666</v>
      </c>
      <c r="H54" s="171">
        <f t="shared" si="3"/>
        <v>100</v>
      </c>
      <c r="I54" s="99">
        <f>E54</f>
        <v>666</v>
      </c>
      <c r="J54" s="99">
        <f t="shared" ref="J54:K54" si="9">F54</f>
        <v>666</v>
      </c>
      <c r="K54" s="99">
        <f t="shared" si="9"/>
        <v>666</v>
      </c>
      <c r="M54">
        <v>97</v>
      </c>
    </row>
    <row r="55" spans="1:19" ht="30" customHeight="1" x14ac:dyDescent="0.25">
      <c r="A55" s="29" t="s">
        <v>73</v>
      </c>
      <c r="B55" s="30"/>
      <c r="C55" s="31"/>
      <c r="D55" s="32" t="s">
        <v>74</v>
      </c>
      <c r="E55" s="76">
        <v>666</v>
      </c>
      <c r="F55" s="76">
        <f t="shared" si="8"/>
        <v>666</v>
      </c>
      <c r="G55" s="76">
        <f t="shared" si="8"/>
        <v>666</v>
      </c>
      <c r="H55" s="172">
        <f t="shared" si="3"/>
        <v>100</v>
      </c>
      <c r="S55" s="107"/>
    </row>
    <row r="56" spans="1:19" x14ac:dyDescent="0.25">
      <c r="A56" s="16">
        <v>3</v>
      </c>
      <c r="B56" s="17"/>
      <c r="C56" s="18"/>
      <c r="D56" s="14" t="s">
        <v>15</v>
      </c>
      <c r="E56" s="75">
        <v>666</v>
      </c>
      <c r="F56" s="75">
        <f t="shared" si="8"/>
        <v>666</v>
      </c>
      <c r="G56" s="75">
        <f t="shared" si="8"/>
        <v>666</v>
      </c>
      <c r="H56" s="171">
        <f t="shared" si="3"/>
        <v>100</v>
      </c>
    </row>
    <row r="57" spans="1:19" ht="25.5" customHeight="1" x14ac:dyDescent="0.25">
      <c r="A57" s="331">
        <v>32</v>
      </c>
      <c r="B57" s="332"/>
      <c r="C57" s="333"/>
      <c r="D57" s="28" t="s">
        <v>27</v>
      </c>
      <c r="E57" s="77">
        <v>666</v>
      </c>
      <c r="F57" s="77">
        <f t="shared" si="8"/>
        <v>666</v>
      </c>
      <c r="G57" s="77">
        <f t="shared" si="8"/>
        <v>666</v>
      </c>
      <c r="H57" s="173">
        <f t="shared" si="3"/>
        <v>100</v>
      </c>
    </row>
    <row r="58" spans="1:19" ht="25.5" x14ac:dyDescent="0.25">
      <c r="A58" s="16">
        <v>329</v>
      </c>
      <c r="B58" s="17"/>
      <c r="C58" s="18"/>
      <c r="D58" s="14" t="s">
        <v>58</v>
      </c>
      <c r="E58" s="75">
        <v>666</v>
      </c>
      <c r="F58" s="75">
        <f t="shared" si="8"/>
        <v>666</v>
      </c>
      <c r="G58" s="75">
        <f t="shared" si="8"/>
        <v>666</v>
      </c>
      <c r="H58" s="171">
        <f t="shared" si="3"/>
        <v>100</v>
      </c>
      <c r="L58" s="59"/>
    </row>
    <row r="59" spans="1:19" ht="25.5" x14ac:dyDescent="0.25">
      <c r="A59" s="334">
        <v>3299</v>
      </c>
      <c r="B59" s="335"/>
      <c r="C59" s="336"/>
      <c r="D59" s="14" t="s">
        <v>58</v>
      </c>
      <c r="E59" s="75">
        <v>666</v>
      </c>
      <c r="F59" s="75">
        <v>666</v>
      </c>
      <c r="G59" s="75">
        <v>666</v>
      </c>
      <c r="H59" s="171">
        <f t="shared" si="3"/>
        <v>100</v>
      </c>
      <c r="L59" s="59"/>
    </row>
    <row r="60" spans="1:19" ht="47.25" customHeight="1" x14ac:dyDescent="0.25">
      <c r="A60" s="19" t="s">
        <v>204</v>
      </c>
      <c r="B60" s="20"/>
      <c r="C60" s="21"/>
      <c r="D60" s="212" t="s">
        <v>205</v>
      </c>
      <c r="E60" s="82">
        <v>0</v>
      </c>
      <c r="F60" s="82">
        <v>0</v>
      </c>
      <c r="G60" s="82">
        <v>100</v>
      </c>
      <c r="H60" s="171" t="e">
        <f t="shared" si="3"/>
        <v>#DIV/0!</v>
      </c>
      <c r="I60" s="159">
        <f>E60</f>
        <v>0</v>
      </c>
      <c r="J60" s="159">
        <f t="shared" ref="J60:K60" si="10">F60</f>
        <v>0</v>
      </c>
      <c r="K60" s="159">
        <f t="shared" si="10"/>
        <v>100</v>
      </c>
      <c r="L60" s="59"/>
      <c r="M60">
        <v>98</v>
      </c>
      <c r="Q60" s="231" t="s">
        <v>238</v>
      </c>
      <c r="R60" s="256" t="s">
        <v>233</v>
      </c>
      <c r="S60" s="231" t="s">
        <v>201</v>
      </c>
    </row>
    <row r="61" spans="1:19" ht="47.25" customHeight="1" x14ac:dyDescent="0.25">
      <c r="A61" s="29" t="s">
        <v>81</v>
      </c>
      <c r="B61" s="30"/>
      <c r="C61" s="31"/>
      <c r="D61" s="32" t="s">
        <v>74</v>
      </c>
      <c r="E61" s="76">
        <v>0</v>
      </c>
      <c r="F61" s="76">
        <v>0</v>
      </c>
      <c r="G61" s="76">
        <v>100</v>
      </c>
      <c r="H61" s="172" t="e">
        <f t="shared" si="3"/>
        <v>#DIV/0!</v>
      </c>
      <c r="L61" s="59"/>
    </row>
    <row r="62" spans="1:19" ht="16.5" customHeight="1" x14ac:dyDescent="0.25">
      <c r="A62" s="16">
        <v>3</v>
      </c>
      <c r="B62" s="17"/>
      <c r="C62" s="18"/>
      <c r="D62" s="213" t="s">
        <v>15</v>
      </c>
      <c r="E62" s="75">
        <v>0</v>
      </c>
      <c r="F62" s="75">
        <v>0</v>
      </c>
      <c r="G62" s="75">
        <f>G63</f>
        <v>100</v>
      </c>
      <c r="H62" s="171" t="e">
        <f t="shared" si="3"/>
        <v>#DIV/0!</v>
      </c>
      <c r="L62" s="59"/>
    </row>
    <row r="63" spans="1:19" ht="24.75" customHeight="1" x14ac:dyDescent="0.25">
      <c r="A63" s="331">
        <v>32</v>
      </c>
      <c r="B63" s="332"/>
      <c r="C63" s="333"/>
      <c r="D63" s="28" t="s">
        <v>27</v>
      </c>
      <c r="E63" s="77">
        <v>0</v>
      </c>
      <c r="F63" s="77">
        <v>0</v>
      </c>
      <c r="G63" s="77">
        <f>G64</f>
        <v>100</v>
      </c>
      <c r="H63" s="173" t="e">
        <f t="shared" si="3"/>
        <v>#DIV/0!</v>
      </c>
      <c r="L63" s="59"/>
    </row>
    <row r="64" spans="1:19" ht="16.5" customHeight="1" x14ac:dyDescent="0.25">
      <c r="A64" s="16">
        <v>323</v>
      </c>
      <c r="B64" s="17"/>
      <c r="C64" s="18"/>
      <c r="D64" s="213" t="s">
        <v>49</v>
      </c>
      <c r="E64" s="75">
        <v>0</v>
      </c>
      <c r="F64" s="75">
        <v>0</v>
      </c>
      <c r="G64" s="75">
        <f>G65</f>
        <v>100</v>
      </c>
      <c r="H64" s="171" t="e">
        <f t="shared" si="3"/>
        <v>#DIV/0!</v>
      </c>
      <c r="L64" s="59"/>
    </row>
    <row r="65" spans="1:21" ht="30" customHeight="1" x14ac:dyDescent="0.25">
      <c r="A65" s="16"/>
      <c r="B65" s="17">
        <v>3237</v>
      </c>
      <c r="C65" s="18"/>
      <c r="D65" s="213" t="s">
        <v>55</v>
      </c>
      <c r="E65" s="75">
        <v>0</v>
      </c>
      <c r="F65" s="75">
        <v>0</v>
      </c>
      <c r="G65" s="75">
        <v>100</v>
      </c>
      <c r="H65" s="171" t="e">
        <f t="shared" si="3"/>
        <v>#DIV/0!</v>
      </c>
      <c r="L65" s="59"/>
    </row>
    <row r="66" spans="1:21" ht="51" customHeight="1" x14ac:dyDescent="0.25">
      <c r="A66" s="19" t="s">
        <v>79</v>
      </c>
      <c r="B66" s="20"/>
      <c r="C66" s="21"/>
      <c r="D66" s="15" t="s">
        <v>80</v>
      </c>
      <c r="E66" s="75">
        <v>531</v>
      </c>
      <c r="F66" s="75">
        <f t="shared" ref="F66:G70" si="11">F67</f>
        <v>531</v>
      </c>
      <c r="G66" s="75">
        <f t="shared" si="11"/>
        <v>531</v>
      </c>
      <c r="H66" s="171">
        <f t="shared" si="3"/>
        <v>100</v>
      </c>
      <c r="I66" s="159">
        <f>E66</f>
        <v>531</v>
      </c>
      <c r="J66" s="159">
        <f t="shared" ref="J66:K66" si="12">F66</f>
        <v>531</v>
      </c>
      <c r="K66" s="159">
        <f t="shared" si="12"/>
        <v>531</v>
      </c>
      <c r="M66">
        <v>98</v>
      </c>
      <c r="Q66" s="60">
        <f>I11+I44+I118+I168+I180+I186+I213+I245+I257+I303</f>
        <v>2038453</v>
      </c>
      <c r="R66" s="257">
        <f t="shared" ref="R66:S66" si="13">J11+J44+J118+J168+J180+J186+J213+J245+J257+J303</f>
        <v>2049759</v>
      </c>
      <c r="S66" s="60">
        <f t="shared" si="13"/>
        <v>2775393.4800000004</v>
      </c>
      <c r="U66" s="53">
        <v>92</v>
      </c>
    </row>
    <row r="67" spans="1:21" ht="51" customHeight="1" x14ac:dyDescent="0.25">
      <c r="A67" s="29" t="s">
        <v>81</v>
      </c>
      <c r="B67" s="30"/>
      <c r="C67" s="31"/>
      <c r="D67" s="32" t="s">
        <v>74</v>
      </c>
      <c r="E67" s="76">
        <v>531</v>
      </c>
      <c r="F67" s="76">
        <f t="shared" si="11"/>
        <v>531</v>
      </c>
      <c r="G67" s="76">
        <f t="shared" si="11"/>
        <v>531</v>
      </c>
      <c r="H67" s="172">
        <f t="shared" si="3"/>
        <v>100</v>
      </c>
    </row>
    <row r="68" spans="1:21" s="23" customFormat="1" x14ac:dyDescent="0.25">
      <c r="A68" s="16">
        <v>3</v>
      </c>
      <c r="B68" s="17"/>
      <c r="C68" s="18"/>
      <c r="D68" s="14" t="s">
        <v>17</v>
      </c>
      <c r="E68" s="75">
        <v>531</v>
      </c>
      <c r="F68" s="75">
        <f t="shared" si="11"/>
        <v>531</v>
      </c>
      <c r="G68" s="75">
        <f t="shared" si="11"/>
        <v>531</v>
      </c>
      <c r="H68" s="171">
        <f t="shared" si="3"/>
        <v>100</v>
      </c>
      <c r="I68" s="66"/>
      <c r="J68" s="66"/>
      <c r="K68" s="66"/>
      <c r="R68" s="254"/>
    </row>
    <row r="69" spans="1:21" s="23" customFormat="1" ht="26.25" customHeight="1" x14ac:dyDescent="0.25">
      <c r="A69" s="331">
        <v>32</v>
      </c>
      <c r="B69" s="332"/>
      <c r="C69" s="333"/>
      <c r="D69" s="28" t="s">
        <v>27</v>
      </c>
      <c r="E69" s="77">
        <v>531</v>
      </c>
      <c r="F69" s="77">
        <f t="shared" si="11"/>
        <v>531</v>
      </c>
      <c r="G69" s="77">
        <f t="shared" si="11"/>
        <v>531</v>
      </c>
      <c r="H69" s="173">
        <f t="shared" si="3"/>
        <v>100</v>
      </c>
      <c r="I69" s="66"/>
      <c r="J69" s="66"/>
      <c r="K69" s="66"/>
      <c r="R69" s="254"/>
    </row>
    <row r="70" spans="1:21" s="23" customFormat="1" x14ac:dyDescent="0.25">
      <c r="A70" s="16">
        <v>323</v>
      </c>
      <c r="B70" s="17"/>
      <c r="C70" s="18"/>
      <c r="D70" s="14" t="s">
        <v>49</v>
      </c>
      <c r="E70" s="75">
        <v>531</v>
      </c>
      <c r="F70" s="75">
        <f t="shared" si="11"/>
        <v>531</v>
      </c>
      <c r="G70" s="75">
        <f t="shared" si="11"/>
        <v>531</v>
      </c>
      <c r="H70" s="171">
        <f t="shared" si="3"/>
        <v>100</v>
      </c>
      <c r="I70" s="66"/>
      <c r="J70" s="66"/>
      <c r="K70" s="66"/>
      <c r="R70" s="254"/>
    </row>
    <row r="71" spans="1:21" x14ac:dyDescent="0.25">
      <c r="A71" s="334">
        <v>3237</v>
      </c>
      <c r="B71" s="335"/>
      <c r="C71" s="336"/>
      <c r="D71" s="14" t="s">
        <v>55</v>
      </c>
      <c r="E71" s="75">
        <v>531</v>
      </c>
      <c r="F71" s="75">
        <v>531</v>
      </c>
      <c r="G71" s="75">
        <v>531</v>
      </c>
      <c r="H71" s="171">
        <f t="shared" si="3"/>
        <v>100</v>
      </c>
    </row>
    <row r="72" spans="1:21" ht="38.25" x14ac:dyDescent="0.25">
      <c r="A72" s="19" t="s">
        <v>167</v>
      </c>
      <c r="B72" s="20"/>
      <c r="C72" s="21"/>
      <c r="D72" s="109" t="s">
        <v>166</v>
      </c>
      <c r="E72" s="95">
        <v>15000</v>
      </c>
      <c r="F72" s="95">
        <v>0</v>
      </c>
      <c r="G72" s="95">
        <f>G73</f>
        <v>20194.250000000004</v>
      </c>
      <c r="H72" s="171" t="e">
        <f t="shared" si="3"/>
        <v>#DIV/0!</v>
      </c>
      <c r="I72" s="159">
        <f>E72</f>
        <v>15000</v>
      </c>
      <c r="J72" s="159">
        <f t="shared" ref="J72:K72" si="14">F72</f>
        <v>0</v>
      </c>
      <c r="K72" s="159">
        <f t="shared" si="14"/>
        <v>20194.250000000004</v>
      </c>
      <c r="M72">
        <v>98</v>
      </c>
      <c r="Q72" s="65">
        <f>I100+I107+I252+I265+I274</f>
        <v>210000</v>
      </c>
      <c r="R72" s="258">
        <f t="shared" ref="R72:S72" si="15">J100+J107+J252+J265+J274</f>
        <v>211200</v>
      </c>
      <c r="S72" s="65">
        <f t="shared" si="15"/>
        <v>160490.54999999999</v>
      </c>
      <c r="U72" s="55">
        <v>96</v>
      </c>
    </row>
    <row r="73" spans="1:21" ht="30.75" customHeight="1" x14ac:dyDescent="0.25">
      <c r="A73" s="29" t="s">
        <v>81</v>
      </c>
      <c r="B73" s="30"/>
      <c r="C73" s="31"/>
      <c r="D73" s="32" t="s">
        <v>74</v>
      </c>
      <c r="E73" s="97">
        <v>15000</v>
      </c>
      <c r="F73" s="97">
        <v>0</v>
      </c>
      <c r="G73" s="97">
        <f>G74</f>
        <v>20194.250000000004</v>
      </c>
      <c r="H73" s="172" t="e">
        <f t="shared" si="3"/>
        <v>#DIV/0!</v>
      </c>
    </row>
    <row r="74" spans="1:21" ht="22.5" customHeight="1" x14ac:dyDescent="0.25">
      <c r="A74" s="16">
        <v>3</v>
      </c>
      <c r="B74" s="17"/>
      <c r="C74" s="18"/>
      <c r="D74" s="110" t="s">
        <v>17</v>
      </c>
      <c r="E74" s="75">
        <v>15000</v>
      </c>
      <c r="F74" s="75">
        <v>0</v>
      </c>
      <c r="G74" s="75">
        <f>G75+G82</f>
        <v>20194.250000000004</v>
      </c>
      <c r="H74" s="171" t="e">
        <f t="shared" si="3"/>
        <v>#DIV/0!</v>
      </c>
    </row>
    <row r="75" spans="1:21" ht="30.75" customHeight="1" x14ac:dyDescent="0.25">
      <c r="A75" s="331">
        <v>31</v>
      </c>
      <c r="B75" s="332"/>
      <c r="C75" s="333"/>
      <c r="D75" s="28" t="s">
        <v>18</v>
      </c>
      <c r="E75" s="77">
        <v>15000</v>
      </c>
      <c r="F75" s="77">
        <v>0</v>
      </c>
      <c r="G75" s="77">
        <f>G76+G78+G80</f>
        <v>19980.960000000003</v>
      </c>
      <c r="H75" s="173" t="e">
        <f t="shared" si="3"/>
        <v>#DIV/0!</v>
      </c>
    </row>
    <row r="76" spans="1:21" x14ac:dyDescent="0.25">
      <c r="A76" s="16">
        <v>311</v>
      </c>
      <c r="B76" s="17"/>
      <c r="C76" s="18"/>
      <c r="D76" s="110" t="s">
        <v>128</v>
      </c>
      <c r="E76" s="75">
        <v>12000</v>
      </c>
      <c r="F76" s="75">
        <v>0</v>
      </c>
      <c r="G76" s="75">
        <f>G77</f>
        <v>16121.01</v>
      </c>
      <c r="H76" s="171" t="e">
        <f t="shared" ref="H76:H142" si="16">G76/F76*100</f>
        <v>#DIV/0!</v>
      </c>
    </row>
    <row r="77" spans="1:21" x14ac:dyDescent="0.25">
      <c r="A77" s="16"/>
      <c r="B77" s="17">
        <v>3111</v>
      </c>
      <c r="C77" s="18"/>
      <c r="D77" s="110" t="s">
        <v>75</v>
      </c>
      <c r="E77" s="75">
        <v>12000</v>
      </c>
      <c r="F77" s="75">
        <v>0</v>
      </c>
      <c r="G77" s="75">
        <v>16121.01</v>
      </c>
      <c r="H77" s="171" t="e">
        <f t="shared" si="16"/>
        <v>#DIV/0!</v>
      </c>
    </row>
    <row r="78" spans="1:21" x14ac:dyDescent="0.25">
      <c r="A78" s="16">
        <v>312</v>
      </c>
      <c r="B78" s="17"/>
      <c r="C78" s="18"/>
      <c r="D78" s="110" t="s">
        <v>76</v>
      </c>
      <c r="E78" s="75">
        <v>600</v>
      </c>
      <c r="F78" s="75">
        <v>0</v>
      </c>
      <c r="G78" s="75">
        <f>G79</f>
        <v>1200</v>
      </c>
      <c r="H78" s="171" t="e">
        <f t="shared" si="16"/>
        <v>#DIV/0!</v>
      </c>
    </row>
    <row r="79" spans="1:21" x14ac:dyDescent="0.25">
      <c r="A79" s="16"/>
      <c r="B79" s="17">
        <v>3121</v>
      </c>
      <c r="C79" s="18"/>
      <c r="D79" s="110" t="s">
        <v>76</v>
      </c>
      <c r="E79" s="75">
        <v>600</v>
      </c>
      <c r="F79" s="75">
        <v>0</v>
      </c>
      <c r="G79" s="75">
        <v>1200</v>
      </c>
      <c r="H79" s="171" t="e">
        <f t="shared" si="16"/>
        <v>#DIV/0!</v>
      </c>
    </row>
    <row r="80" spans="1:21" x14ac:dyDescent="0.25">
      <c r="A80" s="16">
        <v>313</v>
      </c>
      <c r="B80" s="17"/>
      <c r="C80" s="18"/>
      <c r="D80" s="110" t="s">
        <v>129</v>
      </c>
      <c r="E80" s="75">
        <v>2400</v>
      </c>
      <c r="F80" s="75">
        <v>0</v>
      </c>
      <c r="G80" s="75">
        <f>G81</f>
        <v>2659.95</v>
      </c>
      <c r="H80" s="171" t="e">
        <f t="shared" si="16"/>
        <v>#DIV/0!</v>
      </c>
    </row>
    <row r="81" spans="1:21" ht="25.5" x14ac:dyDescent="0.25">
      <c r="A81" s="16"/>
      <c r="B81" s="17">
        <v>3132</v>
      </c>
      <c r="C81" s="18"/>
      <c r="D81" s="110" t="s">
        <v>77</v>
      </c>
      <c r="E81" s="75">
        <v>2400</v>
      </c>
      <c r="F81" s="75">
        <v>0</v>
      </c>
      <c r="G81" s="75">
        <v>2659.95</v>
      </c>
      <c r="H81" s="171" t="e">
        <f t="shared" si="16"/>
        <v>#DIV/0!</v>
      </c>
    </row>
    <row r="82" spans="1:21" ht="23.25" customHeight="1" x14ac:dyDescent="0.25">
      <c r="A82" s="331">
        <v>32</v>
      </c>
      <c r="B82" s="332"/>
      <c r="C82" s="333"/>
      <c r="D82" s="28" t="s">
        <v>27</v>
      </c>
      <c r="E82" s="98">
        <v>0</v>
      </c>
      <c r="F82" s="98">
        <v>0</v>
      </c>
      <c r="G82" s="98">
        <f>G83</f>
        <v>213.29</v>
      </c>
      <c r="H82" s="173" t="e">
        <f t="shared" si="16"/>
        <v>#DIV/0!</v>
      </c>
    </row>
    <row r="83" spans="1:21" x14ac:dyDescent="0.25">
      <c r="A83" s="16">
        <v>321</v>
      </c>
      <c r="B83" s="17"/>
      <c r="C83" s="18"/>
      <c r="D83" s="110" t="s">
        <v>39</v>
      </c>
      <c r="E83" s="96">
        <v>0</v>
      </c>
      <c r="F83" s="96">
        <v>0</v>
      </c>
      <c r="G83" s="96">
        <f>G84+G85</f>
        <v>213.29</v>
      </c>
      <c r="H83" s="171" t="e">
        <f t="shared" si="16"/>
        <v>#DIV/0!</v>
      </c>
    </row>
    <row r="84" spans="1:21" x14ac:dyDescent="0.25">
      <c r="A84" s="16"/>
      <c r="B84" s="17">
        <v>3211</v>
      </c>
      <c r="C84" s="18"/>
      <c r="D84" s="110" t="s">
        <v>40</v>
      </c>
      <c r="E84" s="96">
        <v>0</v>
      </c>
      <c r="F84" s="96">
        <v>0</v>
      </c>
      <c r="G84" s="96">
        <v>30</v>
      </c>
      <c r="H84" s="171" t="e">
        <f t="shared" si="16"/>
        <v>#DIV/0!</v>
      </c>
    </row>
    <row r="85" spans="1:21" ht="25.5" x14ac:dyDescent="0.25">
      <c r="A85" s="16"/>
      <c r="B85" s="17">
        <v>3212</v>
      </c>
      <c r="C85" s="18"/>
      <c r="D85" s="110" t="s">
        <v>41</v>
      </c>
      <c r="E85" s="96">
        <v>0</v>
      </c>
      <c r="F85" s="96">
        <v>0</v>
      </c>
      <c r="G85" s="96">
        <v>183.29</v>
      </c>
      <c r="H85" s="171" t="e">
        <f t="shared" si="16"/>
        <v>#DIV/0!</v>
      </c>
    </row>
    <row r="86" spans="1:21" ht="38.25" x14ac:dyDescent="0.25">
      <c r="A86" s="19" t="s">
        <v>169</v>
      </c>
      <c r="B86" s="20"/>
      <c r="C86" s="21"/>
      <c r="D86" s="109" t="s">
        <v>168</v>
      </c>
      <c r="E86" s="95">
        <v>6350</v>
      </c>
      <c r="F86" s="95">
        <v>0</v>
      </c>
      <c r="G86" s="148">
        <f>G87</f>
        <v>11686.99</v>
      </c>
      <c r="H86" s="171" t="e">
        <f t="shared" si="16"/>
        <v>#DIV/0!</v>
      </c>
      <c r="I86" s="159">
        <f>E86</f>
        <v>6350</v>
      </c>
      <c r="J86" s="159">
        <f t="shared" ref="J86:K86" si="17">F86</f>
        <v>0</v>
      </c>
      <c r="K86" s="159">
        <f t="shared" si="17"/>
        <v>11686.99</v>
      </c>
      <c r="M86">
        <v>98</v>
      </c>
      <c r="Q86" s="67">
        <f>I54</f>
        <v>666</v>
      </c>
      <c r="R86" s="259">
        <f t="shared" ref="R86:S86" si="18">J54</f>
        <v>666</v>
      </c>
      <c r="S86" s="67">
        <f t="shared" si="18"/>
        <v>666</v>
      </c>
      <c r="U86" s="54">
        <v>97</v>
      </c>
    </row>
    <row r="87" spans="1:21" ht="29.25" customHeight="1" x14ac:dyDescent="0.25">
      <c r="A87" s="29" t="s">
        <v>81</v>
      </c>
      <c r="B87" s="30"/>
      <c r="C87" s="31"/>
      <c r="D87" s="32" t="s">
        <v>74</v>
      </c>
      <c r="E87" s="97">
        <v>6350</v>
      </c>
      <c r="F87" s="97">
        <v>0</v>
      </c>
      <c r="G87" s="149">
        <f>G88</f>
        <v>11686.99</v>
      </c>
      <c r="H87" s="172" t="e">
        <f t="shared" si="16"/>
        <v>#DIV/0!</v>
      </c>
    </row>
    <row r="88" spans="1:21" ht="22.5" customHeight="1" x14ac:dyDescent="0.25">
      <c r="A88" s="16">
        <v>3</v>
      </c>
      <c r="B88" s="17"/>
      <c r="C88" s="18"/>
      <c r="D88" s="110" t="s">
        <v>17</v>
      </c>
      <c r="E88" s="75">
        <v>6350</v>
      </c>
      <c r="F88" s="75">
        <v>0</v>
      </c>
      <c r="G88" s="75">
        <f>G89+G96</f>
        <v>11686.99</v>
      </c>
      <c r="H88" s="171" t="e">
        <f t="shared" si="16"/>
        <v>#DIV/0!</v>
      </c>
    </row>
    <row r="89" spans="1:21" ht="21" customHeight="1" x14ac:dyDescent="0.25">
      <c r="A89" s="331">
        <v>31</v>
      </c>
      <c r="B89" s="332"/>
      <c r="C89" s="333"/>
      <c r="D89" s="28" t="s">
        <v>18</v>
      </c>
      <c r="E89" s="77">
        <f>SUM(E90+E92+E94)</f>
        <v>6350</v>
      </c>
      <c r="F89" s="77">
        <v>0</v>
      </c>
      <c r="G89" s="77">
        <f>G90+G92+G94</f>
        <v>11594.71</v>
      </c>
      <c r="H89" s="173" t="e">
        <f t="shared" si="16"/>
        <v>#DIV/0!</v>
      </c>
    </row>
    <row r="90" spans="1:21" x14ac:dyDescent="0.25">
      <c r="A90" s="16">
        <v>311</v>
      </c>
      <c r="B90" s="17"/>
      <c r="C90" s="18"/>
      <c r="D90" s="110" t="s">
        <v>128</v>
      </c>
      <c r="E90" s="75">
        <v>4734</v>
      </c>
      <c r="F90" s="75">
        <v>0</v>
      </c>
      <c r="G90" s="75">
        <f>G91</f>
        <v>9180</v>
      </c>
      <c r="H90" s="171" t="e">
        <f t="shared" si="16"/>
        <v>#DIV/0!</v>
      </c>
    </row>
    <row r="91" spans="1:21" x14ac:dyDescent="0.25">
      <c r="A91" s="16"/>
      <c r="B91" s="17">
        <v>3111</v>
      </c>
      <c r="C91" s="18"/>
      <c r="D91" s="110" t="s">
        <v>75</v>
      </c>
      <c r="E91" s="75">
        <v>4734</v>
      </c>
      <c r="F91" s="75">
        <v>0</v>
      </c>
      <c r="G91" s="75">
        <v>9180</v>
      </c>
      <c r="H91" s="171" t="e">
        <f t="shared" si="16"/>
        <v>#DIV/0!</v>
      </c>
    </row>
    <row r="92" spans="1:21" x14ac:dyDescent="0.25">
      <c r="A92" s="16">
        <v>312</v>
      </c>
      <c r="B92" s="17"/>
      <c r="C92" s="18"/>
      <c r="D92" s="110" t="s">
        <v>76</v>
      </c>
      <c r="E92" s="75">
        <v>600</v>
      </c>
      <c r="F92" s="75">
        <v>0</v>
      </c>
      <c r="G92" s="75">
        <f>G93</f>
        <v>900</v>
      </c>
      <c r="H92" s="171" t="e">
        <f t="shared" si="16"/>
        <v>#DIV/0!</v>
      </c>
    </row>
    <row r="93" spans="1:21" x14ac:dyDescent="0.25">
      <c r="A93" s="16"/>
      <c r="B93" s="17">
        <v>3121</v>
      </c>
      <c r="C93" s="18"/>
      <c r="D93" s="110" t="s">
        <v>76</v>
      </c>
      <c r="E93" s="75">
        <v>600</v>
      </c>
      <c r="F93" s="75">
        <v>0</v>
      </c>
      <c r="G93" s="75">
        <v>900</v>
      </c>
      <c r="H93" s="171" t="e">
        <f t="shared" si="16"/>
        <v>#DIV/0!</v>
      </c>
    </row>
    <row r="94" spans="1:21" x14ac:dyDescent="0.25">
      <c r="A94" s="16">
        <v>313</v>
      </c>
      <c r="B94" s="17"/>
      <c r="C94" s="18"/>
      <c r="D94" s="110" t="s">
        <v>129</v>
      </c>
      <c r="E94" s="75">
        <v>1016</v>
      </c>
      <c r="F94" s="75">
        <v>0</v>
      </c>
      <c r="G94" s="75">
        <f>G95</f>
        <v>1514.71</v>
      </c>
      <c r="H94" s="171" t="e">
        <f t="shared" si="16"/>
        <v>#DIV/0!</v>
      </c>
    </row>
    <row r="95" spans="1:21" ht="25.5" x14ac:dyDescent="0.25">
      <c r="A95" s="16"/>
      <c r="B95" s="17">
        <v>3132</v>
      </c>
      <c r="C95" s="18"/>
      <c r="D95" s="110" t="s">
        <v>77</v>
      </c>
      <c r="E95" s="75">
        <v>1016</v>
      </c>
      <c r="F95" s="75">
        <v>0</v>
      </c>
      <c r="G95" s="75">
        <v>1514.71</v>
      </c>
      <c r="H95" s="171" t="e">
        <f t="shared" si="16"/>
        <v>#DIV/0!</v>
      </c>
    </row>
    <row r="96" spans="1:21" ht="30.75" customHeight="1" x14ac:dyDescent="0.25">
      <c r="A96" s="331">
        <v>32</v>
      </c>
      <c r="B96" s="332"/>
      <c r="C96" s="333"/>
      <c r="D96" s="28" t="s">
        <v>27</v>
      </c>
      <c r="E96" s="77">
        <v>0</v>
      </c>
      <c r="F96" s="77">
        <v>0</v>
      </c>
      <c r="G96" s="77">
        <f>G97</f>
        <v>92.28</v>
      </c>
      <c r="H96" s="173" t="e">
        <f t="shared" si="16"/>
        <v>#DIV/0!</v>
      </c>
    </row>
    <row r="97" spans="1:21" x14ac:dyDescent="0.25">
      <c r="A97" s="16">
        <v>321</v>
      </c>
      <c r="B97" s="17"/>
      <c r="C97" s="18"/>
      <c r="D97" s="213" t="s">
        <v>39</v>
      </c>
      <c r="E97" s="75">
        <v>0</v>
      </c>
      <c r="F97" s="75">
        <v>0</v>
      </c>
      <c r="G97" s="75">
        <f>G98</f>
        <v>92.28</v>
      </c>
      <c r="H97" s="171" t="e">
        <f t="shared" si="16"/>
        <v>#DIV/0!</v>
      </c>
    </row>
    <row r="98" spans="1:21" ht="25.5" x14ac:dyDescent="0.25">
      <c r="A98" s="16"/>
      <c r="B98" s="17">
        <v>3212</v>
      </c>
      <c r="C98" s="18"/>
      <c r="D98" s="213" t="s">
        <v>41</v>
      </c>
      <c r="E98" s="75">
        <v>0</v>
      </c>
      <c r="F98" s="75">
        <v>0</v>
      </c>
      <c r="G98" s="75">
        <v>92.28</v>
      </c>
      <c r="H98" s="171" t="e">
        <f t="shared" si="16"/>
        <v>#DIV/0!</v>
      </c>
    </row>
    <row r="99" spans="1:21" ht="33" customHeight="1" x14ac:dyDescent="0.25">
      <c r="A99" s="19" t="s">
        <v>206</v>
      </c>
      <c r="B99" s="20"/>
      <c r="C99" s="21"/>
      <c r="D99" s="212" t="s">
        <v>207</v>
      </c>
      <c r="E99" s="82">
        <v>0</v>
      </c>
      <c r="F99" s="82">
        <f>F107</f>
        <v>1200</v>
      </c>
      <c r="G99" s="82">
        <f>G100+G107</f>
        <v>17846.03</v>
      </c>
      <c r="H99" s="171">
        <f t="shared" si="16"/>
        <v>1487.1691666666666</v>
      </c>
    </row>
    <row r="100" spans="1:21" ht="38.25" x14ac:dyDescent="0.25">
      <c r="A100" s="19" t="s">
        <v>208</v>
      </c>
      <c r="B100" s="20"/>
      <c r="C100" s="21"/>
      <c r="D100" s="212" t="s">
        <v>101</v>
      </c>
      <c r="E100" s="82">
        <v>0</v>
      </c>
      <c r="F100" s="82">
        <v>0</v>
      </c>
      <c r="G100" s="82">
        <f>G101</f>
        <v>16646.03</v>
      </c>
      <c r="H100" s="171" t="e">
        <f t="shared" si="16"/>
        <v>#DIV/0!</v>
      </c>
      <c r="I100" s="65">
        <f>E100</f>
        <v>0</v>
      </c>
      <c r="J100" s="65">
        <f t="shared" ref="J100:K100" si="19">F100</f>
        <v>0</v>
      </c>
      <c r="K100" s="65">
        <f t="shared" si="19"/>
        <v>16646.03</v>
      </c>
      <c r="M100">
        <v>96</v>
      </c>
      <c r="Q100" s="159">
        <f>I60+I66+I72+I86+I298</f>
        <v>24881</v>
      </c>
      <c r="R100" s="260">
        <f t="shared" ref="R100:S100" si="20">J60+J66+J72+J86+J298</f>
        <v>3531</v>
      </c>
      <c r="S100" s="159">
        <f t="shared" si="20"/>
        <v>33516.020000000004</v>
      </c>
      <c r="U100" s="158">
        <v>98</v>
      </c>
    </row>
    <row r="101" spans="1:21" ht="23.25" customHeight="1" x14ac:dyDescent="0.25">
      <c r="A101" s="29" t="s">
        <v>81</v>
      </c>
      <c r="B101" s="30"/>
      <c r="C101" s="31"/>
      <c r="D101" s="32" t="s">
        <v>74</v>
      </c>
      <c r="E101" s="76">
        <v>0</v>
      </c>
      <c r="F101" s="76">
        <v>0</v>
      </c>
      <c r="G101" s="76">
        <f>G102</f>
        <v>16646.03</v>
      </c>
      <c r="H101" s="172" t="e">
        <f t="shared" si="16"/>
        <v>#DIV/0!</v>
      </c>
    </row>
    <row r="102" spans="1:21" ht="25.5" x14ac:dyDescent="0.25">
      <c r="A102" s="16">
        <v>4</v>
      </c>
      <c r="B102" s="17"/>
      <c r="C102" s="18"/>
      <c r="D102" s="213" t="s">
        <v>19</v>
      </c>
      <c r="E102" s="75">
        <v>0</v>
      </c>
      <c r="F102" s="75">
        <v>0</v>
      </c>
      <c r="G102" s="75">
        <f>G103</f>
        <v>16646.03</v>
      </c>
      <c r="H102" s="171" t="e">
        <f t="shared" si="16"/>
        <v>#DIV/0!</v>
      </c>
    </row>
    <row r="103" spans="1:21" ht="55.5" customHeight="1" x14ac:dyDescent="0.25">
      <c r="A103" s="331">
        <v>42</v>
      </c>
      <c r="B103" s="332"/>
      <c r="C103" s="333"/>
      <c r="D103" s="28" t="s">
        <v>130</v>
      </c>
      <c r="E103" s="77">
        <v>0</v>
      </c>
      <c r="F103" s="77">
        <v>0</v>
      </c>
      <c r="G103" s="77">
        <f>G104</f>
        <v>16646.03</v>
      </c>
      <c r="H103" s="173" t="e">
        <f t="shared" si="16"/>
        <v>#DIV/0!</v>
      </c>
    </row>
    <row r="104" spans="1:21" x14ac:dyDescent="0.25">
      <c r="A104" s="16">
        <v>422</v>
      </c>
      <c r="B104" s="17"/>
      <c r="C104" s="18"/>
      <c r="D104" s="213" t="s">
        <v>133</v>
      </c>
      <c r="E104" s="75">
        <v>0</v>
      </c>
      <c r="F104" s="75">
        <v>0</v>
      </c>
      <c r="G104" s="75">
        <f>G105+G106</f>
        <v>16646.03</v>
      </c>
      <c r="H104" s="171" t="e">
        <f t="shared" si="16"/>
        <v>#DIV/0!</v>
      </c>
    </row>
    <row r="105" spans="1:21" x14ac:dyDescent="0.25">
      <c r="A105" s="16"/>
      <c r="B105" s="17">
        <v>4221</v>
      </c>
      <c r="C105" s="18"/>
      <c r="D105" s="213" t="s">
        <v>102</v>
      </c>
      <c r="E105" s="75">
        <v>0</v>
      </c>
      <c r="F105" s="75">
        <v>0</v>
      </c>
      <c r="G105" s="75">
        <v>5796.63</v>
      </c>
      <c r="H105" s="171" t="e">
        <f t="shared" si="16"/>
        <v>#DIV/0!</v>
      </c>
    </row>
    <row r="106" spans="1:21" x14ac:dyDescent="0.25">
      <c r="A106" s="16"/>
      <c r="B106" s="17">
        <v>4223</v>
      </c>
      <c r="C106" s="18"/>
      <c r="D106" s="213" t="s">
        <v>103</v>
      </c>
      <c r="E106" s="75">
        <v>0</v>
      </c>
      <c r="F106" s="75">
        <v>0</v>
      </c>
      <c r="G106" s="75">
        <v>10849.4</v>
      </c>
      <c r="H106" s="171" t="e">
        <f t="shared" si="16"/>
        <v>#DIV/0!</v>
      </c>
    </row>
    <row r="107" spans="1:21" ht="45.75" customHeight="1" x14ac:dyDescent="0.25">
      <c r="A107" s="19" t="s">
        <v>209</v>
      </c>
      <c r="B107" s="20"/>
      <c r="C107" s="21"/>
      <c r="D107" s="212" t="s">
        <v>210</v>
      </c>
      <c r="E107" s="82">
        <v>0</v>
      </c>
      <c r="F107" s="82">
        <f t="shared" ref="F107:G111" si="21">F108</f>
        <v>1200</v>
      </c>
      <c r="G107" s="82">
        <f t="shared" si="21"/>
        <v>1200</v>
      </c>
      <c r="H107" s="171">
        <f t="shared" si="16"/>
        <v>100</v>
      </c>
      <c r="I107" s="65">
        <f>E107</f>
        <v>0</v>
      </c>
      <c r="J107" s="65">
        <f t="shared" ref="J107:K107" si="22">F107</f>
        <v>1200</v>
      </c>
      <c r="K107" s="65">
        <f t="shared" si="22"/>
        <v>1200</v>
      </c>
      <c r="M107">
        <v>96</v>
      </c>
    </row>
    <row r="108" spans="1:21" ht="27.75" customHeight="1" x14ac:dyDescent="0.25">
      <c r="A108" s="29" t="s">
        <v>73</v>
      </c>
      <c r="B108" s="30"/>
      <c r="C108" s="31"/>
      <c r="D108" s="32" t="s">
        <v>74</v>
      </c>
      <c r="E108" s="76">
        <v>0</v>
      </c>
      <c r="F108" s="76">
        <f t="shared" si="21"/>
        <v>1200</v>
      </c>
      <c r="G108" s="76">
        <f t="shared" si="21"/>
        <v>1200</v>
      </c>
      <c r="H108" s="172">
        <f t="shared" si="16"/>
        <v>100</v>
      </c>
    </row>
    <row r="109" spans="1:21" ht="24.75" customHeight="1" x14ac:dyDescent="0.25">
      <c r="A109" s="16">
        <v>4</v>
      </c>
      <c r="B109" s="17"/>
      <c r="C109" s="18"/>
      <c r="D109" s="213" t="s">
        <v>19</v>
      </c>
      <c r="E109" s="75">
        <v>0</v>
      </c>
      <c r="F109" s="75">
        <f t="shared" si="21"/>
        <v>1200</v>
      </c>
      <c r="G109" s="75">
        <f t="shared" si="21"/>
        <v>1200</v>
      </c>
      <c r="H109" s="171">
        <f t="shared" si="16"/>
        <v>100</v>
      </c>
    </row>
    <row r="110" spans="1:21" ht="44.25" customHeight="1" x14ac:dyDescent="0.25">
      <c r="A110" s="331">
        <v>42</v>
      </c>
      <c r="B110" s="332"/>
      <c r="C110" s="333"/>
      <c r="D110" s="28" t="s">
        <v>130</v>
      </c>
      <c r="E110" s="77">
        <v>0</v>
      </c>
      <c r="F110" s="77">
        <f t="shared" si="21"/>
        <v>1200</v>
      </c>
      <c r="G110" s="77">
        <f t="shared" si="21"/>
        <v>1200</v>
      </c>
      <c r="H110" s="173">
        <f t="shared" si="16"/>
        <v>100</v>
      </c>
    </row>
    <row r="111" spans="1:21" ht="24.75" customHeight="1" x14ac:dyDescent="0.25">
      <c r="A111" s="16">
        <v>424</v>
      </c>
      <c r="B111" s="17"/>
      <c r="C111" s="18"/>
      <c r="D111" s="213" t="s">
        <v>131</v>
      </c>
      <c r="E111" s="75">
        <v>0</v>
      </c>
      <c r="F111" s="75">
        <f t="shared" si="21"/>
        <v>1200</v>
      </c>
      <c r="G111" s="75">
        <f t="shared" si="21"/>
        <v>1200</v>
      </c>
      <c r="H111" s="171">
        <f t="shared" si="16"/>
        <v>100</v>
      </c>
    </row>
    <row r="112" spans="1:21" ht="24.75" customHeight="1" x14ac:dyDescent="0.25">
      <c r="A112" s="16"/>
      <c r="B112" s="17">
        <v>4241</v>
      </c>
      <c r="C112" s="18"/>
      <c r="D112" s="213" t="s">
        <v>105</v>
      </c>
      <c r="E112" s="75">
        <v>0</v>
      </c>
      <c r="F112" s="75">
        <v>1200</v>
      </c>
      <c r="G112" s="75">
        <v>1200</v>
      </c>
      <c r="H112" s="171">
        <f t="shared" si="16"/>
        <v>100</v>
      </c>
    </row>
    <row r="113" spans="1:18" ht="48" customHeight="1" x14ac:dyDescent="0.25">
      <c r="A113" s="334" t="s">
        <v>225</v>
      </c>
      <c r="B113" s="335"/>
      <c r="C113" s="336"/>
      <c r="D113" s="219" t="s">
        <v>226</v>
      </c>
      <c r="E113" s="75">
        <f>E114</f>
        <v>2083800</v>
      </c>
      <c r="F113" s="75">
        <f t="shared" ref="F113:G113" si="23">F114</f>
        <v>2083800</v>
      </c>
      <c r="G113" s="75">
        <f t="shared" si="23"/>
        <v>2740082.7800000003</v>
      </c>
      <c r="H113" s="171">
        <f t="shared" si="16"/>
        <v>131.49451866781843</v>
      </c>
    </row>
    <row r="114" spans="1:18" ht="36.75" customHeight="1" x14ac:dyDescent="0.25">
      <c r="A114" s="334" t="s">
        <v>227</v>
      </c>
      <c r="B114" s="335"/>
      <c r="C114" s="336"/>
      <c r="D114" s="219" t="s">
        <v>228</v>
      </c>
      <c r="E114" s="75">
        <f>E115</f>
        <v>2083800</v>
      </c>
      <c r="F114" s="75">
        <f t="shared" ref="F114:G114" si="24">F115</f>
        <v>2083800</v>
      </c>
      <c r="G114" s="75">
        <f t="shared" si="24"/>
        <v>2740082.7800000003</v>
      </c>
      <c r="H114" s="171">
        <f t="shared" si="16"/>
        <v>131.49451866781843</v>
      </c>
    </row>
    <row r="115" spans="1:18" ht="48.75" customHeight="1" x14ac:dyDescent="0.25">
      <c r="A115" s="334" t="s">
        <v>229</v>
      </c>
      <c r="B115" s="335"/>
      <c r="C115" s="336"/>
      <c r="D115" s="219" t="s">
        <v>199</v>
      </c>
      <c r="E115" s="75">
        <f>E116</f>
        <v>2083800</v>
      </c>
      <c r="F115" s="75">
        <f t="shared" ref="F115:G115" si="25">F116</f>
        <v>2083800</v>
      </c>
      <c r="G115" s="75">
        <f t="shared" si="25"/>
        <v>2740082.7800000003</v>
      </c>
      <c r="H115" s="171">
        <f t="shared" si="16"/>
        <v>131.49451866781843</v>
      </c>
    </row>
    <row r="116" spans="1:18" ht="45.75" customHeight="1" x14ac:dyDescent="0.25">
      <c r="A116" s="334" t="s">
        <v>154</v>
      </c>
      <c r="B116" s="335"/>
      <c r="C116" s="336"/>
      <c r="D116" s="211" t="s">
        <v>199</v>
      </c>
      <c r="E116" s="75">
        <f>E118+E168+E180+E186+E212+E252+E265+E274+E298+E304</f>
        <v>2083800</v>
      </c>
      <c r="F116" s="75">
        <f>F118+F168+F180+F186+F212+F252+F265+F274+F298+F304</f>
        <v>2083800</v>
      </c>
      <c r="G116" s="75">
        <f>G118+G168+G180+G186+G212+G252+G265+G274+G298+G304</f>
        <v>2740082.7800000003</v>
      </c>
      <c r="H116" s="171">
        <f t="shared" si="16"/>
        <v>131.49451866781843</v>
      </c>
    </row>
    <row r="117" spans="1:18" ht="26.25" customHeight="1" x14ac:dyDescent="0.25">
      <c r="A117" s="334" t="s">
        <v>183</v>
      </c>
      <c r="B117" s="335"/>
      <c r="C117" s="336"/>
      <c r="D117" s="146" t="s">
        <v>17</v>
      </c>
      <c r="E117" s="75">
        <f>E118+E168+E180+E186</f>
        <v>66800</v>
      </c>
      <c r="F117" s="75">
        <f>F118+F168+F180+F186</f>
        <v>66800</v>
      </c>
      <c r="G117" s="75">
        <f>G118+G168+G180+G186</f>
        <v>108178.69</v>
      </c>
      <c r="H117" s="171">
        <f t="shared" si="16"/>
        <v>161.94414670658682</v>
      </c>
    </row>
    <row r="118" spans="1:18" ht="24.75" customHeight="1" x14ac:dyDescent="0.25">
      <c r="A118" s="33" t="s">
        <v>109</v>
      </c>
      <c r="B118" s="34"/>
      <c r="C118" s="32"/>
      <c r="D118" s="32" t="s">
        <v>110</v>
      </c>
      <c r="E118" s="76">
        <v>60000</v>
      </c>
      <c r="F118" s="76">
        <v>60000</v>
      </c>
      <c r="G118" s="76">
        <f>G119</f>
        <v>92429.42</v>
      </c>
      <c r="H118" s="172">
        <f t="shared" si="16"/>
        <v>154.04903333333334</v>
      </c>
      <c r="I118" s="60">
        <f>E118</f>
        <v>60000</v>
      </c>
      <c r="J118" s="60">
        <f t="shared" ref="J118:K118" si="26">F118</f>
        <v>60000</v>
      </c>
      <c r="K118" s="60">
        <f t="shared" si="26"/>
        <v>92429.42</v>
      </c>
      <c r="M118">
        <v>92</v>
      </c>
    </row>
    <row r="119" spans="1:18" s="23" customFormat="1" ht="33" customHeight="1" x14ac:dyDescent="0.25">
      <c r="A119" s="214">
        <v>3</v>
      </c>
      <c r="B119" s="215"/>
      <c r="C119" s="216"/>
      <c r="D119" s="109" t="s">
        <v>17</v>
      </c>
      <c r="E119" s="75">
        <v>60000</v>
      </c>
      <c r="F119" s="75">
        <v>60000</v>
      </c>
      <c r="G119" s="75">
        <f>G128+G163+G120+G156</f>
        <v>92429.42</v>
      </c>
      <c r="H119" s="171">
        <f t="shared" si="16"/>
        <v>154.04903333333334</v>
      </c>
      <c r="I119" s="66"/>
      <c r="J119" s="66"/>
      <c r="K119" s="66"/>
      <c r="R119" s="254"/>
    </row>
    <row r="120" spans="1:18" s="23" customFormat="1" ht="24.75" customHeight="1" x14ac:dyDescent="0.25">
      <c r="A120" s="331">
        <v>31</v>
      </c>
      <c r="B120" s="332"/>
      <c r="C120" s="333"/>
      <c r="D120" s="28" t="s">
        <v>18</v>
      </c>
      <c r="E120" s="77">
        <v>6000</v>
      </c>
      <c r="F120" s="77">
        <v>6000</v>
      </c>
      <c r="G120" s="77">
        <f>G121+G123+G125</f>
        <v>20102.09</v>
      </c>
      <c r="H120" s="173">
        <f t="shared" si="16"/>
        <v>335.03483333333332</v>
      </c>
      <c r="I120" s="66"/>
      <c r="J120" s="66"/>
      <c r="K120" s="66"/>
      <c r="R120" s="254"/>
    </row>
    <row r="121" spans="1:18" s="23" customFormat="1" x14ac:dyDescent="0.25">
      <c r="A121" s="214">
        <v>311</v>
      </c>
      <c r="B121" s="215"/>
      <c r="C121" s="216"/>
      <c r="D121" s="109" t="s">
        <v>128</v>
      </c>
      <c r="E121" s="75">
        <v>2500</v>
      </c>
      <c r="F121" s="75">
        <v>2500</v>
      </c>
      <c r="G121" s="75">
        <f>G122</f>
        <v>2361.0500000000002</v>
      </c>
      <c r="H121" s="171">
        <f t="shared" si="16"/>
        <v>94.442000000000007</v>
      </c>
      <c r="I121" s="66"/>
      <c r="J121" s="66"/>
      <c r="K121" s="66"/>
      <c r="R121" s="254"/>
    </row>
    <row r="122" spans="1:18" x14ac:dyDescent="0.25">
      <c r="A122" s="334">
        <v>3111</v>
      </c>
      <c r="B122" s="335"/>
      <c r="C122" s="336"/>
      <c r="D122" s="110" t="s">
        <v>75</v>
      </c>
      <c r="E122" s="75">
        <v>2500</v>
      </c>
      <c r="F122" s="75">
        <v>2500</v>
      </c>
      <c r="G122" s="75">
        <v>2361.0500000000002</v>
      </c>
      <c r="H122" s="171">
        <f t="shared" si="16"/>
        <v>94.442000000000007</v>
      </c>
    </row>
    <row r="123" spans="1:18" x14ac:dyDescent="0.25">
      <c r="A123" s="217">
        <v>312</v>
      </c>
      <c r="B123" s="218"/>
      <c r="C123" s="219"/>
      <c r="D123" s="110" t="s">
        <v>76</v>
      </c>
      <c r="E123" s="75">
        <v>2500</v>
      </c>
      <c r="F123" s="75">
        <v>2500</v>
      </c>
      <c r="G123" s="75">
        <f>G124</f>
        <v>16663.810000000001</v>
      </c>
      <c r="H123" s="171">
        <f t="shared" si="16"/>
        <v>666.55240000000003</v>
      </c>
    </row>
    <row r="124" spans="1:18" x14ac:dyDescent="0.25">
      <c r="A124" s="334">
        <v>3121</v>
      </c>
      <c r="B124" s="335"/>
      <c r="C124" s="336"/>
      <c r="D124" s="110" t="s">
        <v>76</v>
      </c>
      <c r="E124" s="75">
        <v>2500</v>
      </c>
      <c r="F124" s="75">
        <v>2500</v>
      </c>
      <c r="G124" s="75">
        <v>16663.810000000001</v>
      </c>
      <c r="H124" s="171">
        <f t="shared" si="16"/>
        <v>666.55240000000003</v>
      </c>
      <c r="I124" s="89"/>
      <c r="J124" s="61"/>
    </row>
    <row r="125" spans="1:18" x14ac:dyDescent="0.25">
      <c r="A125" s="217">
        <v>313</v>
      </c>
      <c r="B125" s="218"/>
      <c r="C125" s="219"/>
      <c r="D125" s="110" t="s">
        <v>129</v>
      </c>
      <c r="E125" s="75">
        <v>1000</v>
      </c>
      <c r="F125" s="75">
        <v>1000</v>
      </c>
      <c r="G125" s="75">
        <f>G126+G127</f>
        <v>1077.23</v>
      </c>
      <c r="H125" s="171">
        <f t="shared" si="16"/>
        <v>107.72299999999998</v>
      </c>
    </row>
    <row r="126" spans="1:18" ht="25.5" x14ac:dyDescent="0.25">
      <c r="A126" s="24"/>
      <c r="B126" s="25">
        <v>3131</v>
      </c>
      <c r="C126" s="26"/>
      <c r="D126" s="26" t="s">
        <v>83</v>
      </c>
      <c r="E126" s="86">
        <v>0</v>
      </c>
      <c r="F126" s="86">
        <v>0</v>
      </c>
      <c r="G126" s="86">
        <v>590.27</v>
      </c>
      <c r="H126" s="234" t="e">
        <f t="shared" si="16"/>
        <v>#DIV/0!</v>
      </c>
    </row>
    <row r="127" spans="1:18" ht="25.5" x14ac:dyDescent="0.25">
      <c r="A127" s="334">
        <v>3132</v>
      </c>
      <c r="B127" s="335"/>
      <c r="C127" s="336"/>
      <c r="D127" s="110" t="s">
        <v>77</v>
      </c>
      <c r="E127" s="75">
        <v>1000</v>
      </c>
      <c r="F127" s="75">
        <v>1000</v>
      </c>
      <c r="G127" s="75">
        <v>486.96</v>
      </c>
      <c r="H127" s="171">
        <f t="shared" si="16"/>
        <v>48.695999999999998</v>
      </c>
    </row>
    <row r="128" spans="1:18" ht="29.25" customHeight="1" x14ac:dyDescent="0.25">
      <c r="A128" s="331">
        <v>32</v>
      </c>
      <c r="B128" s="332"/>
      <c r="C128" s="333"/>
      <c r="D128" s="28" t="s">
        <v>27</v>
      </c>
      <c r="E128" s="77">
        <v>50000</v>
      </c>
      <c r="F128" s="77">
        <v>50000</v>
      </c>
      <c r="G128" s="77">
        <f>G129+G133+G140+G150+G152</f>
        <v>70999.97</v>
      </c>
      <c r="H128" s="173">
        <f t="shared" si="16"/>
        <v>141.99994000000001</v>
      </c>
      <c r="L128" s="59"/>
      <c r="R128" s="59"/>
    </row>
    <row r="129" spans="1:13" ht="28.5" customHeight="1" x14ac:dyDescent="0.25">
      <c r="A129" s="217">
        <v>321</v>
      </c>
      <c r="B129" s="218"/>
      <c r="C129" s="219"/>
      <c r="D129" s="110" t="s">
        <v>127</v>
      </c>
      <c r="E129" s="75">
        <v>7000</v>
      </c>
      <c r="F129" s="75">
        <v>7000</v>
      </c>
      <c r="G129" s="75">
        <f>G130+G131+G132</f>
        <v>6860.63</v>
      </c>
      <c r="H129" s="171">
        <f t="shared" si="16"/>
        <v>98.009</v>
      </c>
    </row>
    <row r="130" spans="1:13" x14ac:dyDescent="0.25">
      <c r="A130" s="334">
        <v>3211</v>
      </c>
      <c r="B130" s="335"/>
      <c r="C130" s="336"/>
      <c r="D130" s="110" t="s">
        <v>40</v>
      </c>
      <c r="E130" s="75">
        <v>4000</v>
      </c>
      <c r="F130" s="75">
        <v>4000</v>
      </c>
      <c r="G130" s="75">
        <v>5902.87</v>
      </c>
      <c r="H130" s="171">
        <f t="shared" si="16"/>
        <v>147.57175000000001</v>
      </c>
      <c r="I130" s="89"/>
      <c r="J130" s="61"/>
    </row>
    <row r="131" spans="1:13" ht="25.5" customHeight="1" x14ac:dyDescent="0.25">
      <c r="A131" s="334">
        <v>3213</v>
      </c>
      <c r="B131" s="335"/>
      <c r="C131" s="336"/>
      <c r="D131" s="110" t="s">
        <v>42</v>
      </c>
      <c r="E131" s="75">
        <v>3000</v>
      </c>
      <c r="F131" s="75">
        <v>3000</v>
      </c>
      <c r="G131" s="75">
        <v>726.26</v>
      </c>
      <c r="H131" s="171">
        <f t="shared" si="16"/>
        <v>24.208666666666666</v>
      </c>
      <c r="I131" s="89"/>
      <c r="J131" s="61"/>
      <c r="M131" s="59"/>
    </row>
    <row r="132" spans="1:13" ht="25.5" customHeight="1" x14ac:dyDescent="0.25">
      <c r="A132" s="24"/>
      <c r="B132" s="25">
        <v>3214</v>
      </c>
      <c r="C132" s="26"/>
      <c r="D132" s="26" t="s">
        <v>203</v>
      </c>
      <c r="E132" s="86">
        <v>0</v>
      </c>
      <c r="F132" s="86">
        <v>0</v>
      </c>
      <c r="G132" s="86">
        <v>231.5</v>
      </c>
      <c r="H132" s="234" t="e">
        <f t="shared" si="16"/>
        <v>#DIV/0!</v>
      </c>
      <c r="I132" s="89"/>
      <c r="J132" s="89"/>
      <c r="M132" s="59"/>
    </row>
    <row r="133" spans="1:13" ht="34.5" customHeight="1" x14ac:dyDescent="0.25">
      <c r="A133" s="217">
        <v>322</v>
      </c>
      <c r="B133" s="218"/>
      <c r="C133" s="219"/>
      <c r="D133" s="110" t="s">
        <v>44</v>
      </c>
      <c r="E133" s="75">
        <v>15000</v>
      </c>
      <c r="F133" s="75">
        <v>15000</v>
      </c>
      <c r="G133" s="75">
        <f>SUM(G134:G139)</f>
        <v>20811.059999999998</v>
      </c>
      <c r="H133" s="171">
        <f t="shared" si="16"/>
        <v>138.74039999999999</v>
      </c>
      <c r="M133" s="59"/>
    </row>
    <row r="134" spans="1:13" ht="25.5" x14ac:dyDescent="0.25">
      <c r="A134" s="334">
        <v>3221</v>
      </c>
      <c r="B134" s="335"/>
      <c r="C134" s="336"/>
      <c r="D134" s="110" t="s">
        <v>45</v>
      </c>
      <c r="E134" s="75">
        <v>5000</v>
      </c>
      <c r="F134" s="75">
        <v>5000</v>
      </c>
      <c r="G134" s="75">
        <v>4708.9799999999996</v>
      </c>
      <c r="H134" s="171">
        <f t="shared" si="16"/>
        <v>94.179599999999994</v>
      </c>
      <c r="I134" s="62"/>
      <c r="J134" s="62"/>
      <c r="M134" s="59"/>
    </row>
    <row r="135" spans="1:13" x14ac:dyDescent="0.25">
      <c r="A135" s="334">
        <v>3222</v>
      </c>
      <c r="B135" s="335"/>
      <c r="C135" s="336"/>
      <c r="D135" s="110" t="s">
        <v>156</v>
      </c>
      <c r="E135" s="75">
        <v>500</v>
      </c>
      <c r="F135" s="75">
        <v>500</v>
      </c>
      <c r="G135" s="75">
        <v>0</v>
      </c>
      <c r="H135" s="171">
        <f t="shared" si="16"/>
        <v>0</v>
      </c>
      <c r="I135" s="62"/>
      <c r="J135" s="62"/>
      <c r="M135" s="59"/>
    </row>
    <row r="136" spans="1:13" x14ac:dyDescent="0.25">
      <c r="A136" s="334">
        <v>3223</v>
      </c>
      <c r="B136" s="335"/>
      <c r="C136" s="336"/>
      <c r="D136" s="110" t="s">
        <v>46</v>
      </c>
      <c r="E136" s="75">
        <v>7000</v>
      </c>
      <c r="F136" s="75">
        <v>7000</v>
      </c>
      <c r="G136" s="75">
        <v>8073.67</v>
      </c>
      <c r="H136" s="171">
        <f t="shared" si="16"/>
        <v>115.33814285714286</v>
      </c>
      <c r="I136" s="62"/>
      <c r="J136" s="62"/>
    </row>
    <row r="137" spans="1:13" ht="25.5" x14ac:dyDescent="0.25">
      <c r="A137" s="334">
        <v>3224</v>
      </c>
      <c r="B137" s="335"/>
      <c r="C137" s="336"/>
      <c r="D137" s="110" t="s">
        <v>68</v>
      </c>
      <c r="E137" s="75">
        <v>1000</v>
      </c>
      <c r="F137" s="75">
        <v>1000</v>
      </c>
      <c r="G137" s="75">
        <v>6885.15</v>
      </c>
      <c r="H137" s="171">
        <f t="shared" si="16"/>
        <v>688.51499999999999</v>
      </c>
      <c r="I137" s="62"/>
      <c r="J137" s="62"/>
    </row>
    <row r="138" spans="1:13" x14ac:dyDescent="0.25">
      <c r="A138" s="334">
        <v>3225</v>
      </c>
      <c r="B138" s="335"/>
      <c r="C138" s="336"/>
      <c r="D138" s="14" t="s">
        <v>47</v>
      </c>
      <c r="E138" s="75">
        <v>1000</v>
      </c>
      <c r="F138" s="75">
        <v>1000</v>
      </c>
      <c r="G138" s="75">
        <v>1143.26</v>
      </c>
      <c r="H138" s="171">
        <f t="shared" si="16"/>
        <v>114.32599999999999</v>
      </c>
      <c r="I138" s="62"/>
      <c r="J138" s="62"/>
    </row>
    <row r="139" spans="1:13" x14ac:dyDescent="0.25">
      <c r="A139" s="334">
        <v>3227</v>
      </c>
      <c r="B139" s="335"/>
      <c r="C139" s="336"/>
      <c r="D139" s="14" t="s">
        <v>84</v>
      </c>
      <c r="E139" s="75">
        <v>500</v>
      </c>
      <c r="F139" s="75">
        <v>500</v>
      </c>
      <c r="G139" s="75">
        <v>0</v>
      </c>
      <c r="H139" s="171">
        <f t="shared" si="16"/>
        <v>0</v>
      </c>
      <c r="I139" s="62"/>
      <c r="J139" s="62"/>
    </row>
    <row r="140" spans="1:13" ht="23.25" customHeight="1" x14ac:dyDescent="0.25">
      <c r="A140" s="217">
        <v>323</v>
      </c>
      <c r="B140" s="218"/>
      <c r="C140" s="219"/>
      <c r="D140" s="14" t="s">
        <v>49</v>
      </c>
      <c r="E140" s="75">
        <f>SUM(E141:E149)</f>
        <v>20000</v>
      </c>
      <c r="F140" s="75">
        <f>SUM(F141:F149)</f>
        <v>20000</v>
      </c>
      <c r="G140" s="75">
        <f>SUM(G141:G149)</f>
        <v>34281.14</v>
      </c>
      <c r="H140" s="171">
        <f t="shared" si="16"/>
        <v>171.4057</v>
      </c>
      <c r="L140" s="59"/>
    </row>
    <row r="141" spans="1:13" x14ac:dyDescent="0.25">
      <c r="A141" s="334">
        <v>3231</v>
      </c>
      <c r="B141" s="335"/>
      <c r="C141" s="336"/>
      <c r="D141" s="14" t="s">
        <v>50</v>
      </c>
      <c r="E141" s="75">
        <v>4000</v>
      </c>
      <c r="F141" s="75">
        <v>4000</v>
      </c>
      <c r="G141" s="75">
        <v>2558.87</v>
      </c>
      <c r="H141" s="171">
        <f t="shared" si="16"/>
        <v>63.971749999999993</v>
      </c>
      <c r="I141" s="62"/>
      <c r="J141" s="62"/>
    </row>
    <row r="142" spans="1:13" ht="25.5" x14ac:dyDescent="0.25">
      <c r="A142" s="334">
        <v>3232</v>
      </c>
      <c r="B142" s="335"/>
      <c r="C142" s="336"/>
      <c r="D142" s="14" t="s">
        <v>70</v>
      </c>
      <c r="E142" s="75">
        <v>3000</v>
      </c>
      <c r="F142" s="75">
        <v>3000</v>
      </c>
      <c r="G142" s="75">
        <v>19703.11</v>
      </c>
      <c r="H142" s="171">
        <f t="shared" si="16"/>
        <v>656.77033333333327</v>
      </c>
      <c r="I142" s="62"/>
      <c r="J142" s="62"/>
      <c r="L142" s="59"/>
      <c r="M142" s="59"/>
    </row>
    <row r="143" spans="1:13" x14ac:dyDescent="0.25">
      <c r="A143" s="334">
        <v>3233</v>
      </c>
      <c r="B143" s="335"/>
      <c r="C143" s="336"/>
      <c r="D143" s="14" t="s">
        <v>51</v>
      </c>
      <c r="E143" s="75">
        <v>2000</v>
      </c>
      <c r="F143" s="75">
        <v>2000</v>
      </c>
      <c r="G143" s="75">
        <v>769.36</v>
      </c>
      <c r="H143" s="171">
        <f t="shared" ref="H143:H203" si="27">G143/F143*100</f>
        <v>38.468000000000004</v>
      </c>
      <c r="I143" s="62"/>
      <c r="J143" s="62"/>
      <c r="L143" s="59"/>
    </row>
    <row r="144" spans="1:13" x14ac:dyDescent="0.25">
      <c r="A144" s="334">
        <v>3234</v>
      </c>
      <c r="B144" s="335"/>
      <c r="C144" s="336"/>
      <c r="D144" s="14" t="s">
        <v>52</v>
      </c>
      <c r="E144" s="75">
        <v>2000</v>
      </c>
      <c r="F144" s="75">
        <v>2000</v>
      </c>
      <c r="G144" s="75">
        <v>1670.63</v>
      </c>
      <c r="H144" s="171">
        <f t="shared" si="27"/>
        <v>83.531500000000008</v>
      </c>
      <c r="I144" s="62"/>
      <c r="J144" s="62"/>
      <c r="L144" s="59"/>
    </row>
    <row r="145" spans="1:12" x14ac:dyDescent="0.25">
      <c r="A145" s="334">
        <v>3235</v>
      </c>
      <c r="B145" s="335"/>
      <c r="C145" s="336"/>
      <c r="D145" s="14" t="s">
        <v>53</v>
      </c>
      <c r="E145" s="75">
        <v>1000</v>
      </c>
      <c r="F145" s="75">
        <v>1000</v>
      </c>
      <c r="G145" s="75">
        <v>1324.51</v>
      </c>
      <c r="H145" s="171">
        <f t="shared" si="27"/>
        <v>132.45100000000002</v>
      </c>
      <c r="L145" s="59"/>
    </row>
    <row r="146" spans="1:12" ht="22.5" customHeight="1" x14ac:dyDescent="0.25">
      <c r="A146" s="334">
        <v>3236</v>
      </c>
      <c r="B146" s="335"/>
      <c r="C146" s="336"/>
      <c r="D146" s="14" t="s">
        <v>54</v>
      </c>
      <c r="E146" s="75">
        <v>1000</v>
      </c>
      <c r="F146" s="75">
        <v>1000</v>
      </c>
      <c r="G146" s="75">
        <v>0</v>
      </c>
      <c r="H146" s="171">
        <f t="shared" si="27"/>
        <v>0</v>
      </c>
      <c r="I146" s="62"/>
      <c r="J146" s="62"/>
      <c r="L146" s="59"/>
    </row>
    <row r="147" spans="1:12" x14ac:dyDescent="0.25">
      <c r="A147" s="334">
        <v>3237</v>
      </c>
      <c r="B147" s="335"/>
      <c r="C147" s="336"/>
      <c r="D147" s="14" t="s">
        <v>55</v>
      </c>
      <c r="E147" s="75">
        <v>4000</v>
      </c>
      <c r="F147" s="75">
        <v>4000</v>
      </c>
      <c r="G147" s="75">
        <v>706.99</v>
      </c>
      <c r="H147" s="171">
        <f t="shared" si="27"/>
        <v>17.67475</v>
      </c>
      <c r="I147" s="62"/>
      <c r="J147" s="62"/>
      <c r="L147" s="59"/>
    </row>
    <row r="148" spans="1:12" x14ac:dyDescent="0.25">
      <c r="A148" s="334">
        <v>3238</v>
      </c>
      <c r="B148" s="335"/>
      <c r="C148" s="336"/>
      <c r="D148" s="14" t="s">
        <v>56</v>
      </c>
      <c r="E148" s="75">
        <v>2000</v>
      </c>
      <c r="F148" s="75">
        <v>2000</v>
      </c>
      <c r="G148" s="75">
        <v>580.21</v>
      </c>
      <c r="H148" s="171">
        <f t="shared" si="27"/>
        <v>29.0105</v>
      </c>
      <c r="I148" s="62"/>
      <c r="J148" s="62"/>
      <c r="L148" s="59"/>
    </row>
    <row r="149" spans="1:12" x14ac:dyDescent="0.25">
      <c r="A149" s="334">
        <v>3239</v>
      </c>
      <c r="B149" s="335"/>
      <c r="C149" s="336"/>
      <c r="D149" s="14" t="s">
        <v>57</v>
      </c>
      <c r="E149" s="75">
        <v>1000</v>
      </c>
      <c r="F149" s="75">
        <v>1000</v>
      </c>
      <c r="G149" s="75">
        <v>6967.46</v>
      </c>
      <c r="H149" s="171">
        <f t="shared" si="27"/>
        <v>696.74599999999998</v>
      </c>
      <c r="I149" s="62"/>
      <c r="J149" s="62"/>
      <c r="L149" s="59"/>
    </row>
    <row r="150" spans="1:12" ht="25.5" x14ac:dyDescent="0.25">
      <c r="A150" s="217">
        <v>324</v>
      </c>
      <c r="B150" s="218"/>
      <c r="C150" s="219"/>
      <c r="D150" s="14" t="s">
        <v>85</v>
      </c>
      <c r="E150" s="75">
        <v>1000</v>
      </c>
      <c r="F150" s="75">
        <v>1000</v>
      </c>
      <c r="G150" s="75">
        <f>G151</f>
        <v>648.98</v>
      </c>
      <c r="H150" s="171">
        <f t="shared" si="27"/>
        <v>64.897999999999996</v>
      </c>
      <c r="L150" s="59"/>
    </row>
    <row r="151" spans="1:12" ht="25.5" x14ac:dyDescent="0.25">
      <c r="A151" s="334">
        <v>3241</v>
      </c>
      <c r="B151" s="335"/>
      <c r="C151" s="336"/>
      <c r="D151" s="14" t="s">
        <v>85</v>
      </c>
      <c r="E151" s="75">
        <v>1000</v>
      </c>
      <c r="F151" s="75">
        <v>1000</v>
      </c>
      <c r="G151" s="75">
        <v>648.98</v>
      </c>
      <c r="H151" s="171">
        <f t="shared" si="27"/>
        <v>64.897999999999996</v>
      </c>
    </row>
    <row r="152" spans="1:12" ht="25.5" x14ac:dyDescent="0.25">
      <c r="A152" s="217">
        <v>329</v>
      </c>
      <c r="B152" s="218"/>
      <c r="C152" s="219"/>
      <c r="D152" s="14" t="s">
        <v>58</v>
      </c>
      <c r="E152" s="75">
        <v>7000</v>
      </c>
      <c r="F152" s="75">
        <v>7000</v>
      </c>
      <c r="G152" s="75">
        <f>G153+G155+G154</f>
        <v>8398.16</v>
      </c>
      <c r="H152" s="171">
        <f t="shared" si="27"/>
        <v>119.97371428571428</v>
      </c>
    </row>
    <row r="153" spans="1:12" x14ac:dyDescent="0.25">
      <c r="A153" s="334">
        <v>3293</v>
      </c>
      <c r="B153" s="335"/>
      <c r="C153" s="336"/>
      <c r="D153" s="14" t="s">
        <v>60</v>
      </c>
      <c r="E153" s="75">
        <v>6000</v>
      </c>
      <c r="F153" s="75">
        <v>6000</v>
      </c>
      <c r="G153" s="75">
        <v>5080.2</v>
      </c>
      <c r="H153" s="171">
        <f t="shared" si="27"/>
        <v>84.67</v>
      </c>
      <c r="I153" s="89"/>
      <c r="J153" s="61"/>
    </row>
    <row r="154" spans="1:12" x14ac:dyDescent="0.25">
      <c r="A154" s="24"/>
      <c r="B154" s="25">
        <v>3294</v>
      </c>
      <c r="C154" s="26"/>
      <c r="D154" s="26" t="s">
        <v>61</v>
      </c>
      <c r="E154" s="86">
        <v>0</v>
      </c>
      <c r="F154" s="86">
        <v>0</v>
      </c>
      <c r="G154" s="86">
        <v>20</v>
      </c>
      <c r="H154" s="234" t="e">
        <f t="shared" si="27"/>
        <v>#DIV/0!</v>
      </c>
      <c r="I154" s="89"/>
      <c r="J154" s="61"/>
    </row>
    <row r="155" spans="1:12" ht="25.5" x14ac:dyDescent="0.25">
      <c r="A155" s="334">
        <v>3299</v>
      </c>
      <c r="B155" s="335"/>
      <c r="C155" s="336"/>
      <c r="D155" s="14" t="s">
        <v>58</v>
      </c>
      <c r="E155" s="75">
        <v>1000</v>
      </c>
      <c r="F155" s="75">
        <v>1000</v>
      </c>
      <c r="G155" s="75">
        <v>3297.96</v>
      </c>
      <c r="H155" s="171">
        <f t="shared" si="27"/>
        <v>329.79600000000005</v>
      </c>
      <c r="I155" s="89"/>
      <c r="J155" s="61"/>
    </row>
    <row r="156" spans="1:12" ht="26.25" customHeight="1" x14ac:dyDescent="0.25">
      <c r="A156" s="331">
        <v>34</v>
      </c>
      <c r="B156" s="332"/>
      <c r="C156" s="333"/>
      <c r="D156" s="28" t="s">
        <v>63</v>
      </c>
      <c r="E156" s="84">
        <v>3000</v>
      </c>
      <c r="F156" s="84">
        <v>3000</v>
      </c>
      <c r="G156" s="84">
        <f>G157</f>
        <v>1326.1299999999999</v>
      </c>
      <c r="H156" s="173">
        <f t="shared" si="27"/>
        <v>44.204333333333331</v>
      </c>
    </row>
    <row r="157" spans="1:12" x14ac:dyDescent="0.25">
      <c r="A157" s="217">
        <v>343</v>
      </c>
      <c r="B157" s="218"/>
      <c r="C157" s="219"/>
      <c r="D157" s="14" t="s">
        <v>64</v>
      </c>
      <c r="E157" s="63">
        <v>3000</v>
      </c>
      <c r="F157" s="63">
        <v>3000</v>
      </c>
      <c r="G157" s="63">
        <f>G158+G159</f>
        <v>1326.1299999999999</v>
      </c>
      <c r="H157" s="171">
        <f t="shared" si="27"/>
        <v>44.204333333333331</v>
      </c>
    </row>
    <row r="158" spans="1:12" ht="25.5" x14ac:dyDescent="0.25">
      <c r="A158" s="217"/>
      <c r="B158" s="218">
        <v>3431</v>
      </c>
      <c r="C158" s="219"/>
      <c r="D158" s="14" t="s">
        <v>65</v>
      </c>
      <c r="E158" s="75">
        <v>2950</v>
      </c>
      <c r="F158" s="75">
        <v>2950</v>
      </c>
      <c r="G158" s="75">
        <v>1325.83</v>
      </c>
      <c r="H158" s="171">
        <f t="shared" si="27"/>
        <v>44.943389830508472</v>
      </c>
      <c r="I158" s="89"/>
      <c r="J158" s="61"/>
    </row>
    <row r="159" spans="1:12" x14ac:dyDescent="0.25">
      <c r="A159" s="217"/>
      <c r="B159" s="218">
        <v>3433</v>
      </c>
      <c r="C159" s="219"/>
      <c r="D159" s="14" t="s">
        <v>86</v>
      </c>
      <c r="E159" s="75">
        <v>50</v>
      </c>
      <c r="F159" s="75">
        <v>50</v>
      </c>
      <c r="G159" s="75">
        <v>0.3</v>
      </c>
      <c r="H159" s="171">
        <f t="shared" si="27"/>
        <v>0.6</v>
      </c>
    </row>
    <row r="160" spans="1:12" ht="38.25" x14ac:dyDescent="0.25">
      <c r="A160" s="331">
        <v>37</v>
      </c>
      <c r="B160" s="332"/>
      <c r="C160" s="333"/>
      <c r="D160" s="28" t="s">
        <v>159</v>
      </c>
      <c r="E160" s="77">
        <v>990</v>
      </c>
      <c r="F160" s="77">
        <v>990</v>
      </c>
      <c r="G160" s="77">
        <v>0</v>
      </c>
      <c r="H160" s="173">
        <f t="shared" si="27"/>
        <v>0</v>
      </c>
    </row>
    <row r="161" spans="1:18" ht="25.5" x14ac:dyDescent="0.25">
      <c r="A161" s="217">
        <v>372</v>
      </c>
      <c r="B161" s="218"/>
      <c r="C161" s="219"/>
      <c r="D161" s="72" t="s">
        <v>158</v>
      </c>
      <c r="E161" s="75">
        <v>990</v>
      </c>
      <c r="F161" s="75">
        <v>990</v>
      </c>
      <c r="G161" s="75">
        <v>0</v>
      </c>
      <c r="H161" s="171">
        <f t="shared" si="27"/>
        <v>0</v>
      </c>
    </row>
    <row r="162" spans="1:18" ht="25.5" x14ac:dyDescent="0.25">
      <c r="A162" s="217"/>
      <c r="B162" s="218">
        <v>3722</v>
      </c>
      <c r="C162" s="219"/>
      <c r="D162" s="72" t="s">
        <v>157</v>
      </c>
      <c r="E162" s="75">
        <v>990</v>
      </c>
      <c r="F162" s="75">
        <v>990</v>
      </c>
      <c r="G162" s="75">
        <v>0</v>
      </c>
      <c r="H162" s="171">
        <f t="shared" si="27"/>
        <v>0</v>
      </c>
    </row>
    <row r="163" spans="1:18" ht="29.25" customHeight="1" x14ac:dyDescent="0.25">
      <c r="A163" s="331">
        <v>38</v>
      </c>
      <c r="B163" s="332"/>
      <c r="C163" s="333"/>
      <c r="D163" s="28" t="s">
        <v>160</v>
      </c>
      <c r="E163" s="77">
        <v>10</v>
      </c>
      <c r="F163" s="77">
        <v>10</v>
      </c>
      <c r="G163" s="77">
        <f>G164</f>
        <v>1.23</v>
      </c>
      <c r="H163" s="173">
        <f t="shared" si="27"/>
        <v>12.3</v>
      </c>
    </row>
    <row r="164" spans="1:18" x14ac:dyDescent="0.25">
      <c r="A164" s="217">
        <v>381</v>
      </c>
      <c r="B164" s="218"/>
      <c r="C164" s="219"/>
      <c r="D164" s="72" t="s">
        <v>124</v>
      </c>
      <c r="E164" s="75">
        <v>10</v>
      </c>
      <c r="F164" s="75">
        <v>10</v>
      </c>
      <c r="G164" s="75">
        <f>G165+G166</f>
        <v>1.23</v>
      </c>
      <c r="H164" s="171">
        <f t="shared" si="27"/>
        <v>12.3</v>
      </c>
    </row>
    <row r="165" spans="1:18" x14ac:dyDescent="0.25">
      <c r="A165" s="24"/>
      <c r="B165" s="25">
        <v>3811</v>
      </c>
      <c r="C165" s="26"/>
      <c r="D165" s="26" t="s">
        <v>164</v>
      </c>
      <c r="E165" s="86">
        <v>0</v>
      </c>
      <c r="F165" s="86">
        <v>0</v>
      </c>
      <c r="G165" s="86">
        <v>0</v>
      </c>
      <c r="H165" s="234" t="e">
        <f t="shared" si="27"/>
        <v>#DIV/0!</v>
      </c>
    </row>
    <row r="166" spans="1:18" x14ac:dyDescent="0.25">
      <c r="A166" s="217"/>
      <c r="B166" s="218">
        <v>3812</v>
      </c>
      <c r="C166" s="219"/>
      <c r="D166" s="72" t="s">
        <v>86</v>
      </c>
      <c r="E166" s="75">
        <v>10</v>
      </c>
      <c r="F166" s="75">
        <v>10</v>
      </c>
      <c r="G166" s="75">
        <v>1.23</v>
      </c>
      <c r="H166" s="171">
        <f t="shared" si="27"/>
        <v>12.3</v>
      </c>
    </row>
    <row r="167" spans="1:18" ht="25.5" x14ac:dyDescent="0.25">
      <c r="A167" s="214" t="s">
        <v>87</v>
      </c>
      <c r="B167" s="215"/>
      <c r="C167" s="216"/>
      <c r="D167" s="15" t="s">
        <v>88</v>
      </c>
      <c r="E167" s="75">
        <v>3000</v>
      </c>
      <c r="F167" s="75">
        <v>3000</v>
      </c>
      <c r="G167" s="75">
        <f>G168</f>
        <v>4237.08</v>
      </c>
      <c r="H167" s="171">
        <f t="shared" si="27"/>
        <v>141.23600000000002</v>
      </c>
    </row>
    <row r="168" spans="1:18" ht="25.5" x14ac:dyDescent="0.25">
      <c r="A168" s="33" t="s">
        <v>89</v>
      </c>
      <c r="B168" s="34"/>
      <c r="C168" s="32"/>
      <c r="D168" s="32" t="s">
        <v>90</v>
      </c>
      <c r="E168" s="76">
        <v>3000</v>
      </c>
      <c r="F168" s="76">
        <v>3000</v>
      </c>
      <c r="G168" s="76">
        <f>G169</f>
        <v>4237.08</v>
      </c>
      <c r="H168" s="172">
        <f t="shared" si="27"/>
        <v>141.23600000000002</v>
      </c>
      <c r="I168" s="60">
        <f>E168</f>
        <v>3000</v>
      </c>
      <c r="J168" s="60">
        <f t="shared" ref="J168:K168" si="28">F168</f>
        <v>3000</v>
      </c>
      <c r="K168" s="60">
        <f t="shared" si="28"/>
        <v>4237.08</v>
      </c>
      <c r="M168">
        <v>92</v>
      </c>
    </row>
    <row r="169" spans="1:18" s="23" customFormat="1" ht="23.25" customHeight="1" x14ac:dyDescent="0.25">
      <c r="A169" s="214">
        <v>3</v>
      </c>
      <c r="B169" s="215"/>
      <c r="C169" s="216"/>
      <c r="D169" s="15" t="s">
        <v>17</v>
      </c>
      <c r="E169" s="75">
        <v>3000</v>
      </c>
      <c r="F169" s="75">
        <v>3000</v>
      </c>
      <c r="G169" s="75">
        <f>G170</f>
        <v>4237.08</v>
      </c>
      <c r="H169" s="171">
        <f t="shared" si="27"/>
        <v>141.23600000000002</v>
      </c>
      <c r="I169" s="66"/>
      <c r="J169" s="66"/>
      <c r="K169" s="66"/>
      <c r="R169" s="254"/>
    </row>
    <row r="170" spans="1:18" s="23" customFormat="1" ht="25.5" customHeight="1" x14ac:dyDescent="0.25">
      <c r="A170" s="331">
        <v>32</v>
      </c>
      <c r="B170" s="332"/>
      <c r="C170" s="333"/>
      <c r="D170" s="28" t="s">
        <v>27</v>
      </c>
      <c r="E170" s="77">
        <v>3000</v>
      </c>
      <c r="F170" s="77">
        <v>3000</v>
      </c>
      <c r="G170" s="77">
        <f>G171+G173+G175+G177</f>
        <v>4237.08</v>
      </c>
      <c r="H170" s="173">
        <f t="shared" si="27"/>
        <v>141.23600000000002</v>
      </c>
      <c r="I170" s="66"/>
      <c r="J170" s="66"/>
      <c r="K170" s="66"/>
      <c r="R170" s="254"/>
    </row>
    <row r="171" spans="1:18" s="23" customFormat="1" ht="22.5" customHeight="1" x14ac:dyDescent="0.25">
      <c r="A171" s="214">
        <v>321</v>
      </c>
      <c r="B171" s="215"/>
      <c r="C171" s="216"/>
      <c r="D171" s="15" t="s">
        <v>39</v>
      </c>
      <c r="E171" s="75">
        <v>1500</v>
      </c>
      <c r="F171" s="75">
        <v>1500</v>
      </c>
      <c r="G171" s="75">
        <f>G172</f>
        <v>66.08</v>
      </c>
      <c r="H171" s="171">
        <f t="shared" si="27"/>
        <v>4.4053333333333331</v>
      </c>
      <c r="I171" s="66"/>
      <c r="J171" s="66"/>
      <c r="K171" s="66"/>
      <c r="R171" s="254"/>
    </row>
    <row r="172" spans="1:18" x14ac:dyDescent="0.25">
      <c r="A172" s="334">
        <v>3211</v>
      </c>
      <c r="B172" s="335"/>
      <c r="C172" s="336"/>
      <c r="D172" s="14" t="s">
        <v>60</v>
      </c>
      <c r="E172" s="75">
        <v>1500</v>
      </c>
      <c r="F172" s="75">
        <v>1500</v>
      </c>
      <c r="G172" s="75">
        <v>66.08</v>
      </c>
      <c r="H172" s="171">
        <f t="shared" si="27"/>
        <v>4.4053333333333331</v>
      </c>
      <c r="I172" s="89"/>
      <c r="J172" s="61"/>
    </row>
    <row r="173" spans="1:18" x14ac:dyDescent="0.25">
      <c r="A173" s="217">
        <v>322</v>
      </c>
      <c r="B173" s="218"/>
      <c r="C173" s="219"/>
      <c r="D173" s="14" t="s">
        <v>44</v>
      </c>
      <c r="E173" s="75">
        <v>500</v>
      </c>
      <c r="F173" s="75">
        <v>500</v>
      </c>
      <c r="G173" s="75">
        <f>G174</f>
        <v>1470</v>
      </c>
      <c r="H173" s="171">
        <f t="shared" si="27"/>
        <v>294</v>
      </c>
    </row>
    <row r="174" spans="1:18" ht="25.5" x14ac:dyDescent="0.25">
      <c r="A174" s="334">
        <v>3221</v>
      </c>
      <c r="B174" s="335"/>
      <c r="C174" s="336"/>
      <c r="D174" s="14" t="s">
        <v>45</v>
      </c>
      <c r="E174" s="75">
        <v>500</v>
      </c>
      <c r="F174" s="75">
        <v>500</v>
      </c>
      <c r="G174" s="75">
        <v>1470</v>
      </c>
      <c r="H174" s="171">
        <f t="shared" si="27"/>
        <v>294</v>
      </c>
      <c r="I174" s="89"/>
      <c r="J174" s="61"/>
    </row>
    <row r="175" spans="1:18" x14ac:dyDescent="0.25">
      <c r="A175" s="217">
        <v>323</v>
      </c>
      <c r="B175" s="218"/>
      <c r="C175" s="219"/>
      <c r="D175" s="14" t="s">
        <v>49</v>
      </c>
      <c r="E175" s="75">
        <v>500</v>
      </c>
      <c r="F175" s="75">
        <v>500</v>
      </c>
      <c r="G175" s="75">
        <f>G176</f>
        <v>2701</v>
      </c>
      <c r="H175" s="171">
        <f t="shared" si="27"/>
        <v>540.20000000000005</v>
      </c>
    </row>
    <row r="176" spans="1:18" x14ac:dyDescent="0.25">
      <c r="A176" s="334">
        <v>3231</v>
      </c>
      <c r="B176" s="335"/>
      <c r="C176" s="336"/>
      <c r="D176" s="14" t="s">
        <v>50</v>
      </c>
      <c r="E176" s="75">
        <v>500</v>
      </c>
      <c r="F176" s="75">
        <v>500</v>
      </c>
      <c r="G176" s="75">
        <v>2701</v>
      </c>
      <c r="H176" s="171">
        <f t="shared" si="27"/>
        <v>540.20000000000005</v>
      </c>
      <c r="I176" s="89"/>
      <c r="J176" s="61"/>
    </row>
    <row r="177" spans="1:18" ht="25.5" x14ac:dyDescent="0.25">
      <c r="A177" s="217">
        <v>329</v>
      </c>
      <c r="B177" s="218"/>
      <c r="C177" s="219"/>
      <c r="D177" s="14" t="s">
        <v>58</v>
      </c>
      <c r="E177" s="75">
        <v>500</v>
      </c>
      <c r="F177" s="75">
        <v>500</v>
      </c>
      <c r="G177" s="75">
        <v>0</v>
      </c>
      <c r="H177" s="171">
        <f t="shared" si="27"/>
        <v>0</v>
      </c>
      <c r="M177" s="59"/>
    </row>
    <row r="178" spans="1:18" ht="25.5" x14ac:dyDescent="0.25">
      <c r="A178" s="334">
        <v>3299</v>
      </c>
      <c r="B178" s="335"/>
      <c r="C178" s="336"/>
      <c r="D178" s="14" t="s">
        <v>58</v>
      </c>
      <c r="E178" s="75">
        <v>500</v>
      </c>
      <c r="F178" s="75">
        <v>500</v>
      </c>
      <c r="G178" s="75">
        <v>0</v>
      </c>
      <c r="H178" s="171">
        <f t="shared" si="27"/>
        <v>0</v>
      </c>
      <c r="I178" s="89"/>
      <c r="J178" s="61"/>
    </row>
    <row r="179" spans="1:18" ht="28.5" customHeight="1" x14ac:dyDescent="0.25">
      <c r="A179" s="214" t="s">
        <v>91</v>
      </c>
      <c r="B179" s="215"/>
      <c r="C179" s="216"/>
      <c r="D179" s="15" t="s">
        <v>78</v>
      </c>
      <c r="E179" s="75">
        <f>E180</f>
        <v>300</v>
      </c>
      <c r="F179" s="75">
        <f>F180</f>
        <v>300</v>
      </c>
      <c r="G179" s="86">
        <v>0</v>
      </c>
      <c r="H179" s="171">
        <f t="shared" si="27"/>
        <v>0</v>
      </c>
    </row>
    <row r="180" spans="1:18" ht="33" customHeight="1" x14ac:dyDescent="0.25">
      <c r="A180" s="33" t="s">
        <v>92</v>
      </c>
      <c r="B180" s="34"/>
      <c r="C180" s="32"/>
      <c r="D180" s="32" t="s">
        <v>93</v>
      </c>
      <c r="E180" s="76">
        <v>300</v>
      </c>
      <c r="F180" s="76">
        <v>300</v>
      </c>
      <c r="G180" s="116">
        <v>0</v>
      </c>
      <c r="H180" s="172">
        <f t="shared" si="27"/>
        <v>0</v>
      </c>
      <c r="I180" s="60">
        <f>E180</f>
        <v>300</v>
      </c>
      <c r="J180" s="60">
        <f t="shared" ref="J180:K180" si="29">F180</f>
        <v>300</v>
      </c>
      <c r="K180" s="60">
        <f t="shared" si="29"/>
        <v>0</v>
      </c>
      <c r="M180">
        <v>92</v>
      </c>
    </row>
    <row r="181" spans="1:18" s="23" customFormat="1" ht="22.5" customHeight="1" x14ac:dyDescent="0.25">
      <c r="A181" s="214">
        <v>3</v>
      </c>
      <c r="B181" s="215"/>
      <c r="C181" s="216"/>
      <c r="D181" s="15" t="s">
        <v>17</v>
      </c>
      <c r="E181" s="75">
        <v>300</v>
      </c>
      <c r="F181" s="75">
        <v>300</v>
      </c>
      <c r="G181" s="86">
        <v>0</v>
      </c>
      <c r="H181" s="171">
        <f t="shared" si="27"/>
        <v>0</v>
      </c>
      <c r="I181" s="66"/>
      <c r="J181" s="66"/>
      <c r="K181" s="66"/>
      <c r="R181" s="254"/>
    </row>
    <row r="182" spans="1:18" s="23" customFormat="1" ht="26.25" customHeight="1" x14ac:dyDescent="0.25">
      <c r="A182" s="331">
        <v>32</v>
      </c>
      <c r="B182" s="332"/>
      <c r="C182" s="333"/>
      <c r="D182" s="28" t="s">
        <v>27</v>
      </c>
      <c r="E182" s="117">
        <v>300</v>
      </c>
      <c r="F182" s="117">
        <v>300</v>
      </c>
      <c r="G182" s="117">
        <v>0</v>
      </c>
      <c r="H182" s="173">
        <f t="shared" si="27"/>
        <v>0</v>
      </c>
      <c r="I182" s="66"/>
      <c r="J182" s="66"/>
      <c r="K182" s="66"/>
      <c r="R182" s="254"/>
    </row>
    <row r="183" spans="1:18" x14ac:dyDescent="0.25">
      <c r="A183" s="217">
        <v>323</v>
      </c>
      <c r="B183" s="218"/>
      <c r="C183" s="219"/>
      <c r="D183" s="14" t="s">
        <v>49</v>
      </c>
      <c r="E183" s="75">
        <v>300</v>
      </c>
      <c r="F183" s="75">
        <v>300</v>
      </c>
      <c r="G183" s="86">
        <v>0</v>
      </c>
      <c r="H183" s="171">
        <f t="shared" si="27"/>
        <v>0</v>
      </c>
    </row>
    <row r="184" spans="1:18" x14ac:dyDescent="0.25">
      <c r="A184" s="334">
        <v>3237</v>
      </c>
      <c r="B184" s="335"/>
      <c r="C184" s="336"/>
      <c r="D184" s="14" t="s">
        <v>55</v>
      </c>
      <c r="E184" s="75">
        <v>300</v>
      </c>
      <c r="F184" s="75">
        <v>300</v>
      </c>
      <c r="G184" s="86">
        <v>0</v>
      </c>
      <c r="H184" s="171">
        <f t="shared" si="27"/>
        <v>0</v>
      </c>
    </row>
    <row r="185" spans="1:18" ht="29.25" customHeight="1" x14ac:dyDescent="0.25">
      <c r="A185" s="214" t="s">
        <v>94</v>
      </c>
      <c r="B185" s="215"/>
      <c r="C185" s="216"/>
      <c r="D185" s="15" t="s">
        <v>95</v>
      </c>
      <c r="E185" s="82">
        <v>3500</v>
      </c>
      <c r="F185" s="82">
        <v>3500</v>
      </c>
      <c r="G185" s="82">
        <f>G186</f>
        <v>11512.19</v>
      </c>
      <c r="H185" s="171">
        <f t="shared" si="27"/>
        <v>328.91971428571429</v>
      </c>
    </row>
    <row r="186" spans="1:18" ht="26.25" customHeight="1" x14ac:dyDescent="0.25">
      <c r="A186" s="33" t="s">
        <v>96</v>
      </c>
      <c r="B186" s="34"/>
      <c r="C186" s="32"/>
      <c r="D186" s="32" t="s">
        <v>97</v>
      </c>
      <c r="E186" s="76">
        <v>3500</v>
      </c>
      <c r="F186" s="76">
        <v>3500</v>
      </c>
      <c r="G186" s="76">
        <f>G187+G206</f>
        <v>11512.19</v>
      </c>
      <c r="H186" s="172">
        <f t="shared" si="27"/>
        <v>328.91971428571429</v>
      </c>
      <c r="I186" s="60">
        <f>E186</f>
        <v>3500</v>
      </c>
      <c r="J186" s="60">
        <f t="shared" ref="J186:K186" si="30">F186</f>
        <v>3500</v>
      </c>
      <c r="K186" s="60">
        <f t="shared" si="30"/>
        <v>11512.19</v>
      </c>
      <c r="M186">
        <v>92</v>
      </c>
    </row>
    <row r="187" spans="1:18" s="23" customFormat="1" ht="23.25" customHeight="1" x14ac:dyDescent="0.25">
      <c r="A187" s="214">
        <v>3</v>
      </c>
      <c r="B187" s="215"/>
      <c r="C187" s="216"/>
      <c r="D187" s="15" t="s">
        <v>17</v>
      </c>
      <c r="E187" s="75">
        <v>3500</v>
      </c>
      <c r="F187" s="75">
        <v>3500</v>
      </c>
      <c r="G187" s="75">
        <f>G188</f>
        <v>10736.08</v>
      </c>
      <c r="H187" s="171">
        <f t="shared" si="27"/>
        <v>306.74514285714287</v>
      </c>
      <c r="I187" s="66"/>
      <c r="J187" s="66"/>
      <c r="K187" s="66"/>
      <c r="R187" s="254"/>
    </row>
    <row r="188" spans="1:18" s="23" customFormat="1" ht="24.75" customHeight="1" x14ac:dyDescent="0.25">
      <c r="A188" s="331">
        <v>32</v>
      </c>
      <c r="B188" s="332"/>
      <c r="C188" s="333"/>
      <c r="D188" s="28" t="s">
        <v>27</v>
      </c>
      <c r="E188" s="77">
        <v>3500</v>
      </c>
      <c r="F188" s="77">
        <v>3500</v>
      </c>
      <c r="G188" s="77">
        <f>G189+G192+G195+G203+G201</f>
        <v>10736.08</v>
      </c>
      <c r="H188" s="173">
        <f t="shared" si="27"/>
        <v>306.74514285714287</v>
      </c>
      <c r="I188" s="66"/>
      <c r="J188" s="66"/>
      <c r="K188" s="66"/>
      <c r="R188" s="254"/>
    </row>
    <row r="189" spans="1:18" s="23" customFormat="1" ht="27" customHeight="1" x14ac:dyDescent="0.25">
      <c r="A189" s="24">
        <v>321</v>
      </c>
      <c r="B189" s="25"/>
      <c r="C189" s="26"/>
      <c r="D189" s="26" t="s">
        <v>39</v>
      </c>
      <c r="E189" s="86">
        <v>500</v>
      </c>
      <c r="F189" s="86">
        <v>500</v>
      </c>
      <c r="G189" s="86">
        <f>G190+G191</f>
        <v>7334.24</v>
      </c>
      <c r="H189" s="234">
        <f t="shared" si="27"/>
        <v>1466.848</v>
      </c>
      <c r="I189" s="66"/>
      <c r="J189" s="66"/>
      <c r="K189" s="66"/>
      <c r="R189" s="254"/>
    </row>
    <row r="190" spans="1:18" x14ac:dyDescent="0.25">
      <c r="A190" s="24"/>
      <c r="B190" s="25">
        <v>3211</v>
      </c>
      <c r="C190" s="26"/>
      <c r="D190" s="26" t="s">
        <v>40</v>
      </c>
      <c r="E190" s="86">
        <v>0</v>
      </c>
      <c r="F190" s="86">
        <v>0</v>
      </c>
      <c r="G190" s="86">
        <v>7161.5</v>
      </c>
      <c r="H190" s="234" t="e">
        <f t="shared" si="27"/>
        <v>#DIV/0!</v>
      </c>
    </row>
    <row r="191" spans="1:18" ht="33" customHeight="1" x14ac:dyDescent="0.25">
      <c r="A191" s="340">
        <v>3213</v>
      </c>
      <c r="B191" s="341"/>
      <c r="C191" s="342"/>
      <c r="D191" s="26" t="s">
        <v>42</v>
      </c>
      <c r="E191" s="86">
        <v>500</v>
      </c>
      <c r="F191" s="86">
        <v>500</v>
      </c>
      <c r="G191" s="86">
        <v>172.74</v>
      </c>
      <c r="H191" s="234">
        <f t="shared" si="27"/>
        <v>34.548000000000002</v>
      </c>
    </row>
    <row r="192" spans="1:18" x14ac:dyDescent="0.25">
      <c r="A192" s="24">
        <v>322</v>
      </c>
      <c r="B192" s="25"/>
      <c r="C192" s="26"/>
      <c r="D192" s="26" t="s">
        <v>44</v>
      </c>
      <c r="E192" s="86">
        <v>1200</v>
      </c>
      <c r="F192" s="86">
        <v>1200</v>
      </c>
      <c r="G192" s="86">
        <v>0</v>
      </c>
      <c r="H192" s="234">
        <f t="shared" si="27"/>
        <v>0</v>
      </c>
    </row>
    <row r="193" spans="1:10" ht="25.5" x14ac:dyDescent="0.25">
      <c r="A193" s="340">
        <v>3221</v>
      </c>
      <c r="B193" s="341"/>
      <c r="C193" s="342"/>
      <c r="D193" s="26" t="s">
        <v>45</v>
      </c>
      <c r="E193" s="86">
        <v>1200</v>
      </c>
      <c r="F193" s="86">
        <v>1200</v>
      </c>
      <c r="G193" s="86">
        <v>0</v>
      </c>
      <c r="H193" s="234">
        <f t="shared" si="27"/>
        <v>0</v>
      </c>
    </row>
    <row r="194" spans="1:10" ht="25.5" x14ac:dyDescent="0.25">
      <c r="A194" s="24"/>
      <c r="B194" s="25">
        <v>3224</v>
      </c>
      <c r="C194" s="26"/>
      <c r="D194" s="26" t="s">
        <v>68</v>
      </c>
      <c r="E194" s="86">
        <v>0</v>
      </c>
      <c r="F194" s="86">
        <v>0</v>
      </c>
      <c r="G194" s="86">
        <v>0</v>
      </c>
      <c r="H194" s="234" t="e">
        <f t="shared" si="27"/>
        <v>#DIV/0!</v>
      </c>
    </row>
    <row r="195" spans="1:10" x14ac:dyDescent="0.25">
      <c r="A195" s="24">
        <v>323</v>
      </c>
      <c r="B195" s="25"/>
      <c r="C195" s="26"/>
      <c r="D195" s="26" t="s">
        <v>49</v>
      </c>
      <c r="E195" s="86">
        <v>800</v>
      </c>
      <c r="F195" s="86">
        <v>800</v>
      </c>
      <c r="G195" s="86">
        <f>G196+G199+G198+G197+G200</f>
        <v>1358.91</v>
      </c>
      <c r="H195" s="234">
        <f t="shared" si="27"/>
        <v>169.86375000000001</v>
      </c>
    </row>
    <row r="196" spans="1:10" x14ac:dyDescent="0.25">
      <c r="A196" s="24"/>
      <c r="B196" s="25">
        <v>3231</v>
      </c>
      <c r="C196" s="26"/>
      <c r="D196" s="26" t="s">
        <v>50</v>
      </c>
      <c r="E196" s="86">
        <v>0</v>
      </c>
      <c r="F196" s="86">
        <v>0</v>
      </c>
      <c r="G196" s="86">
        <v>2.89</v>
      </c>
      <c r="H196" s="234" t="e">
        <f t="shared" si="27"/>
        <v>#DIV/0!</v>
      </c>
    </row>
    <row r="197" spans="1:10" ht="25.5" x14ac:dyDescent="0.25">
      <c r="A197" s="24"/>
      <c r="B197" s="25">
        <v>3232</v>
      </c>
      <c r="C197" s="26"/>
      <c r="D197" s="26" t="s">
        <v>70</v>
      </c>
      <c r="E197" s="86">
        <v>0</v>
      </c>
      <c r="F197" s="86">
        <v>0</v>
      </c>
      <c r="G197" s="86">
        <v>632.19000000000005</v>
      </c>
      <c r="H197" s="234" t="e">
        <f t="shared" si="27"/>
        <v>#DIV/0!</v>
      </c>
    </row>
    <row r="198" spans="1:10" x14ac:dyDescent="0.25">
      <c r="A198" s="24"/>
      <c r="B198" s="25">
        <v>3233</v>
      </c>
      <c r="C198" s="26"/>
      <c r="D198" s="26" t="s">
        <v>51</v>
      </c>
      <c r="E198" s="86">
        <v>0</v>
      </c>
      <c r="F198" s="86">
        <v>0</v>
      </c>
      <c r="G198" s="86">
        <v>375</v>
      </c>
      <c r="H198" s="234" t="e">
        <f t="shared" si="27"/>
        <v>#DIV/0!</v>
      </c>
    </row>
    <row r="199" spans="1:10" x14ac:dyDescent="0.25">
      <c r="A199" s="340">
        <v>3237</v>
      </c>
      <c r="B199" s="341"/>
      <c r="C199" s="342"/>
      <c r="D199" s="26" t="s">
        <v>55</v>
      </c>
      <c r="E199" s="86">
        <v>800</v>
      </c>
      <c r="F199" s="86">
        <v>800</v>
      </c>
      <c r="G199" s="86">
        <v>327.83</v>
      </c>
      <c r="H199" s="234">
        <f t="shared" si="27"/>
        <v>40.978749999999998</v>
      </c>
      <c r="I199" s="89"/>
      <c r="J199" s="61"/>
    </row>
    <row r="200" spans="1:10" x14ac:dyDescent="0.25">
      <c r="A200" s="24"/>
      <c r="B200" s="25">
        <v>3239</v>
      </c>
      <c r="C200" s="26"/>
      <c r="D200" s="26" t="s">
        <v>51</v>
      </c>
      <c r="E200" s="86">
        <v>0</v>
      </c>
      <c r="F200" s="86">
        <v>0</v>
      </c>
      <c r="G200" s="86">
        <v>21</v>
      </c>
      <c r="H200" s="234" t="e">
        <f t="shared" si="27"/>
        <v>#DIV/0!</v>
      </c>
      <c r="I200" s="89"/>
      <c r="J200" s="89"/>
    </row>
    <row r="201" spans="1:10" ht="25.5" x14ac:dyDescent="0.25">
      <c r="A201" s="24">
        <v>324</v>
      </c>
      <c r="B201" s="25"/>
      <c r="C201" s="26"/>
      <c r="D201" s="26" t="s">
        <v>85</v>
      </c>
      <c r="E201" s="86">
        <v>0</v>
      </c>
      <c r="F201" s="86">
        <v>0</v>
      </c>
      <c r="G201" s="86">
        <f>G202</f>
        <v>125</v>
      </c>
      <c r="H201" s="234" t="e">
        <f t="shared" si="27"/>
        <v>#DIV/0!</v>
      </c>
      <c r="I201" s="89"/>
      <c r="J201" s="89"/>
    </row>
    <row r="202" spans="1:10" ht="25.5" x14ac:dyDescent="0.25">
      <c r="A202" s="24"/>
      <c r="B202" s="25">
        <v>3241</v>
      </c>
      <c r="C202" s="26"/>
      <c r="D202" s="26" t="s">
        <v>85</v>
      </c>
      <c r="E202" s="86">
        <v>0</v>
      </c>
      <c r="F202" s="86">
        <v>0</v>
      </c>
      <c r="G202" s="86">
        <v>125</v>
      </c>
      <c r="H202" s="234" t="e">
        <f t="shared" si="27"/>
        <v>#DIV/0!</v>
      </c>
      <c r="I202" s="89"/>
      <c r="J202" s="89"/>
    </row>
    <row r="203" spans="1:10" ht="25.5" x14ac:dyDescent="0.25">
      <c r="A203" s="24">
        <v>329</v>
      </c>
      <c r="B203" s="25"/>
      <c r="C203" s="26"/>
      <c r="D203" s="26" t="s">
        <v>132</v>
      </c>
      <c r="E203" s="86">
        <v>1000</v>
      </c>
      <c r="F203" s="86">
        <v>1000</v>
      </c>
      <c r="G203" s="86">
        <f>G204+G205</f>
        <v>1917.93</v>
      </c>
      <c r="H203" s="234">
        <f t="shared" si="27"/>
        <v>191.79300000000001</v>
      </c>
    </row>
    <row r="204" spans="1:10" x14ac:dyDescent="0.25">
      <c r="A204" s="340">
        <v>3293</v>
      </c>
      <c r="B204" s="341"/>
      <c r="C204" s="342"/>
      <c r="D204" s="26" t="s">
        <v>60</v>
      </c>
      <c r="E204" s="86">
        <v>50</v>
      </c>
      <c r="F204" s="86">
        <v>50</v>
      </c>
      <c r="G204" s="86">
        <v>1463.21</v>
      </c>
      <c r="H204" s="234">
        <f t="shared" ref="H204:H267" si="31">G204/F204*100</f>
        <v>2926.42</v>
      </c>
    </row>
    <row r="205" spans="1:10" ht="25.5" x14ac:dyDescent="0.25">
      <c r="A205" s="340">
        <v>3299</v>
      </c>
      <c r="B205" s="341"/>
      <c r="C205" s="342"/>
      <c r="D205" s="26" t="s">
        <v>58</v>
      </c>
      <c r="E205" s="86">
        <v>950</v>
      </c>
      <c r="F205" s="86">
        <v>950</v>
      </c>
      <c r="G205" s="86">
        <v>454.72</v>
      </c>
      <c r="H205" s="234">
        <f t="shared" si="31"/>
        <v>47.865263157894738</v>
      </c>
      <c r="I205" s="89"/>
      <c r="J205" s="61"/>
    </row>
    <row r="206" spans="1:10" ht="25.5" x14ac:dyDescent="0.25">
      <c r="A206" s="24">
        <v>4</v>
      </c>
      <c r="B206" s="25"/>
      <c r="C206" s="26"/>
      <c r="D206" s="26" t="s">
        <v>19</v>
      </c>
      <c r="E206" s="86">
        <v>0</v>
      </c>
      <c r="F206" s="86">
        <v>0</v>
      </c>
      <c r="G206" s="86">
        <f>G207</f>
        <v>776.11</v>
      </c>
      <c r="H206" s="234" t="e">
        <f t="shared" si="31"/>
        <v>#DIV/0!</v>
      </c>
      <c r="I206" s="89"/>
      <c r="J206" s="89"/>
    </row>
    <row r="207" spans="1:10" ht="38.25" x14ac:dyDescent="0.25">
      <c r="A207" s="337">
        <v>42</v>
      </c>
      <c r="B207" s="338"/>
      <c r="C207" s="339"/>
      <c r="D207" s="236" t="s">
        <v>130</v>
      </c>
      <c r="E207" s="117">
        <v>0</v>
      </c>
      <c r="F207" s="117">
        <v>0</v>
      </c>
      <c r="G207" s="117">
        <f>G208</f>
        <v>776.11</v>
      </c>
      <c r="H207" s="237" t="e">
        <f t="shared" si="31"/>
        <v>#DIV/0!</v>
      </c>
      <c r="I207" s="89"/>
      <c r="J207" s="89"/>
    </row>
    <row r="208" spans="1:10" x14ac:dyDescent="0.25">
      <c r="A208" s="24">
        <v>422</v>
      </c>
      <c r="B208" s="25"/>
      <c r="C208" s="26"/>
      <c r="D208" s="26" t="s">
        <v>133</v>
      </c>
      <c r="E208" s="86">
        <v>0</v>
      </c>
      <c r="F208" s="86">
        <v>0</v>
      </c>
      <c r="G208" s="86">
        <f>G209</f>
        <v>776.11</v>
      </c>
      <c r="H208" s="234" t="e">
        <f t="shared" si="31"/>
        <v>#DIV/0!</v>
      </c>
      <c r="I208" s="89"/>
      <c r="J208" s="89"/>
    </row>
    <row r="209" spans="1:18" x14ac:dyDescent="0.25">
      <c r="A209" s="24"/>
      <c r="B209" s="25">
        <v>4221</v>
      </c>
      <c r="C209" s="26"/>
      <c r="D209" s="26" t="s">
        <v>102</v>
      </c>
      <c r="E209" s="86">
        <v>0</v>
      </c>
      <c r="F209" s="86">
        <v>0</v>
      </c>
      <c r="G209" s="86">
        <v>776.11</v>
      </c>
      <c r="H209" s="234" t="e">
        <f t="shared" si="31"/>
        <v>#DIV/0!</v>
      </c>
      <c r="I209" s="89"/>
      <c r="J209" s="89"/>
    </row>
    <row r="210" spans="1:18" ht="36.75" customHeight="1" x14ac:dyDescent="0.25">
      <c r="A210" s="334" t="s">
        <v>66</v>
      </c>
      <c r="B210" s="335"/>
      <c r="C210" s="336"/>
      <c r="D210" s="146" t="s">
        <v>184</v>
      </c>
      <c r="E210" s="75">
        <v>1800000</v>
      </c>
      <c r="F210" s="75">
        <v>1800000</v>
      </c>
      <c r="G210" s="75">
        <f>G211</f>
        <v>2479543.5400000005</v>
      </c>
      <c r="H210" s="171">
        <f t="shared" si="31"/>
        <v>137.75241888888891</v>
      </c>
      <c r="I210" s="89"/>
      <c r="J210" s="89"/>
    </row>
    <row r="211" spans="1:18" ht="23.25" customHeight="1" x14ac:dyDescent="0.25">
      <c r="A211" s="214" t="s">
        <v>91</v>
      </c>
      <c r="B211" s="215"/>
      <c r="C211" s="216"/>
      <c r="D211" s="15" t="s">
        <v>78</v>
      </c>
      <c r="E211" s="82">
        <v>1800000</v>
      </c>
      <c r="F211" s="82">
        <v>1800000</v>
      </c>
      <c r="G211" s="150">
        <f>G212</f>
        <v>2479543.5400000005</v>
      </c>
      <c r="H211" s="171">
        <f t="shared" si="31"/>
        <v>137.75241888888891</v>
      </c>
    </row>
    <row r="212" spans="1:18" ht="33.75" customHeight="1" x14ac:dyDescent="0.25">
      <c r="A212" s="33" t="s">
        <v>92</v>
      </c>
      <c r="B212" s="34"/>
      <c r="C212" s="32"/>
      <c r="D212" s="32" t="s">
        <v>98</v>
      </c>
      <c r="E212" s="76">
        <v>1800000</v>
      </c>
      <c r="F212" s="76">
        <v>1800000</v>
      </c>
      <c r="G212" s="116">
        <f>G213+G245</f>
        <v>2479543.5400000005</v>
      </c>
      <c r="H212" s="172">
        <f t="shared" si="31"/>
        <v>137.75241888888891</v>
      </c>
    </row>
    <row r="213" spans="1:18" s="23" customFormat="1" ht="26.25" customHeight="1" x14ac:dyDescent="0.25">
      <c r="A213" s="214">
        <v>3</v>
      </c>
      <c r="B213" s="215"/>
      <c r="C213" s="216"/>
      <c r="D213" s="15" t="s">
        <v>17</v>
      </c>
      <c r="E213" s="75">
        <v>1800000</v>
      </c>
      <c r="F213" s="75">
        <v>1800000</v>
      </c>
      <c r="G213" s="86">
        <f>G214+G224+G239+G242</f>
        <v>2474613.5400000005</v>
      </c>
      <c r="H213" s="171">
        <f t="shared" si="31"/>
        <v>137.47853000000003</v>
      </c>
      <c r="I213" s="60">
        <f>E213</f>
        <v>1800000</v>
      </c>
      <c r="J213" s="60">
        <f t="shared" ref="J213:K213" si="32">F213</f>
        <v>1800000</v>
      </c>
      <c r="K213" s="60">
        <f t="shared" si="32"/>
        <v>2474613.5400000005</v>
      </c>
      <c r="M213" s="23">
        <v>92</v>
      </c>
      <c r="R213" s="254"/>
    </row>
    <row r="214" spans="1:18" s="23" customFormat="1" ht="27" customHeight="1" x14ac:dyDescent="0.25">
      <c r="A214" s="331">
        <v>31</v>
      </c>
      <c r="B214" s="332"/>
      <c r="C214" s="333"/>
      <c r="D214" s="28" t="s">
        <v>18</v>
      </c>
      <c r="E214" s="77">
        <f>SUM(E215+E218+E220)</f>
        <v>1800000</v>
      </c>
      <c r="F214" s="77">
        <f>SUM(F215+F218+F220)</f>
        <v>1800000</v>
      </c>
      <c r="G214" s="117">
        <f>G215+G218+G220</f>
        <v>2423982.6300000004</v>
      </c>
      <c r="H214" s="173">
        <f t="shared" si="31"/>
        <v>134.66570166666671</v>
      </c>
      <c r="I214" s="66"/>
      <c r="J214" s="66"/>
      <c r="K214" s="66"/>
      <c r="R214" s="254"/>
    </row>
    <row r="215" spans="1:18" s="23" customFormat="1" x14ac:dyDescent="0.25">
      <c r="A215" s="214">
        <v>311</v>
      </c>
      <c r="B215" s="215"/>
      <c r="C215" s="216"/>
      <c r="D215" s="15" t="s">
        <v>128</v>
      </c>
      <c r="E215" s="75">
        <v>1510000</v>
      </c>
      <c r="F215" s="75">
        <v>1510000</v>
      </c>
      <c r="G215" s="86">
        <f>G216+G217</f>
        <v>1612255.79</v>
      </c>
      <c r="H215" s="171">
        <f t="shared" si="31"/>
        <v>106.77190662251657</v>
      </c>
      <c r="I215" s="66"/>
      <c r="J215" s="66"/>
      <c r="K215" s="66"/>
      <c r="R215" s="254"/>
    </row>
    <row r="216" spans="1:18" x14ac:dyDescent="0.25">
      <c r="A216" s="334">
        <v>3111</v>
      </c>
      <c r="B216" s="335"/>
      <c r="C216" s="336"/>
      <c r="D216" s="14" t="s">
        <v>75</v>
      </c>
      <c r="E216" s="75">
        <v>1500000</v>
      </c>
      <c r="F216" s="75">
        <v>1500000</v>
      </c>
      <c r="G216" s="86">
        <v>1612255.79</v>
      </c>
      <c r="H216" s="171">
        <f t="shared" si="31"/>
        <v>107.48371933333334</v>
      </c>
      <c r="I216" s="89"/>
      <c r="J216" s="61"/>
    </row>
    <row r="217" spans="1:18" x14ac:dyDescent="0.25">
      <c r="A217" s="334">
        <v>3113</v>
      </c>
      <c r="B217" s="335"/>
      <c r="C217" s="336"/>
      <c r="D217" s="14" t="s">
        <v>125</v>
      </c>
      <c r="E217" s="75">
        <v>10000</v>
      </c>
      <c r="F217" s="75">
        <v>10000</v>
      </c>
      <c r="G217" s="86">
        <v>0</v>
      </c>
      <c r="H217" s="171">
        <f t="shared" si="31"/>
        <v>0</v>
      </c>
    </row>
    <row r="218" spans="1:18" x14ac:dyDescent="0.25">
      <c r="A218" s="217">
        <v>312</v>
      </c>
      <c r="B218" s="218"/>
      <c r="C218" s="219"/>
      <c r="D218" s="14" t="s">
        <v>76</v>
      </c>
      <c r="E218" s="75">
        <v>5000</v>
      </c>
      <c r="F218" s="75">
        <v>5000</v>
      </c>
      <c r="G218" s="86">
        <f>G219</f>
        <v>85645.1</v>
      </c>
      <c r="H218" s="171">
        <f t="shared" si="31"/>
        <v>1712.902</v>
      </c>
    </row>
    <row r="219" spans="1:18" x14ac:dyDescent="0.25">
      <c r="A219" s="334">
        <v>3121</v>
      </c>
      <c r="B219" s="335"/>
      <c r="C219" s="336"/>
      <c r="D219" s="14" t="s">
        <v>76</v>
      </c>
      <c r="E219" s="75">
        <v>5000</v>
      </c>
      <c r="F219" s="75">
        <v>5000</v>
      </c>
      <c r="G219" s="86">
        <v>85645.1</v>
      </c>
      <c r="H219" s="171">
        <f t="shared" si="31"/>
        <v>1712.902</v>
      </c>
      <c r="I219" s="89"/>
      <c r="J219" s="61"/>
    </row>
    <row r="220" spans="1:18" x14ac:dyDescent="0.25">
      <c r="A220" s="24">
        <v>313</v>
      </c>
      <c r="B220" s="25"/>
      <c r="C220" s="26"/>
      <c r="D220" s="26" t="s">
        <v>129</v>
      </c>
      <c r="E220" s="86">
        <v>285000</v>
      </c>
      <c r="F220" s="86">
        <v>285000</v>
      </c>
      <c r="G220" s="86">
        <f>SUM(G221:G223)</f>
        <v>726081.74000000011</v>
      </c>
      <c r="H220" s="234">
        <f t="shared" si="31"/>
        <v>254.76552280701759</v>
      </c>
    </row>
    <row r="221" spans="1:18" ht="34.5" customHeight="1" x14ac:dyDescent="0.25">
      <c r="A221" s="24"/>
      <c r="B221" s="25">
        <v>3131</v>
      </c>
      <c r="C221" s="26"/>
      <c r="D221" s="26" t="s">
        <v>99</v>
      </c>
      <c r="E221" s="86">
        <v>0</v>
      </c>
      <c r="F221" s="86">
        <v>0</v>
      </c>
      <c r="G221" s="86">
        <v>398931.53</v>
      </c>
      <c r="H221" s="234" t="e">
        <f t="shared" si="31"/>
        <v>#DIV/0!</v>
      </c>
    </row>
    <row r="222" spans="1:18" ht="25.5" x14ac:dyDescent="0.25">
      <c r="A222" s="340">
        <v>3132</v>
      </c>
      <c r="B222" s="341"/>
      <c r="C222" s="342"/>
      <c r="D222" s="26" t="s">
        <v>77</v>
      </c>
      <c r="E222" s="86">
        <v>284900</v>
      </c>
      <c r="F222" s="86">
        <v>284900</v>
      </c>
      <c r="G222" s="86">
        <v>327138.28000000003</v>
      </c>
      <c r="H222" s="234">
        <f t="shared" si="31"/>
        <v>114.8256511056511</v>
      </c>
      <c r="I222" s="89"/>
      <c r="J222" s="61"/>
    </row>
    <row r="223" spans="1:18" ht="25.5" x14ac:dyDescent="0.25">
      <c r="A223" s="340">
        <v>3133</v>
      </c>
      <c r="B223" s="341"/>
      <c r="C223" s="342"/>
      <c r="D223" s="26" t="s">
        <v>161</v>
      </c>
      <c r="E223" s="86">
        <v>100</v>
      </c>
      <c r="F223" s="86">
        <v>100</v>
      </c>
      <c r="G223" s="86">
        <v>11.93</v>
      </c>
      <c r="H223" s="234">
        <f t="shared" si="31"/>
        <v>11.93</v>
      </c>
      <c r="I223" s="89"/>
      <c r="J223" s="89"/>
    </row>
    <row r="224" spans="1:18" ht="26.25" customHeight="1" x14ac:dyDescent="0.25">
      <c r="A224" s="337">
        <v>32</v>
      </c>
      <c r="B224" s="338"/>
      <c r="C224" s="339"/>
      <c r="D224" s="236" t="s">
        <v>27</v>
      </c>
      <c r="E224" s="117">
        <v>0</v>
      </c>
      <c r="F224" s="117">
        <v>0</v>
      </c>
      <c r="G224" s="117">
        <f>G225+G228+G230+G233+G235</f>
        <v>39286.839999999997</v>
      </c>
      <c r="H224" s="237" t="e">
        <f t="shared" si="31"/>
        <v>#DIV/0!</v>
      </c>
    </row>
    <row r="225" spans="1:8" x14ac:dyDescent="0.25">
      <c r="A225" s="24">
        <v>321</v>
      </c>
      <c r="B225" s="25"/>
      <c r="C225" s="26"/>
      <c r="D225" s="26" t="s">
        <v>127</v>
      </c>
      <c r="E225" s="86">
        <v>0</v>
      </c>
      <c r="F225" s="86">
        <v>0</v>
      </c>
      <c r="G225" s="86">
        <f>G226+G227</f>
        <v>829.30000000000007</v>
      </c>
      <c r="H225" s="234" t="e">
        <f t="shared" si="31"/>
        <v>#DIV/0!</v>
      </c>
    </row>
    <row r="226" spans="1:8" x14ac:dyDescent="0.25">
      <c r="A226" s="24"/>
      <c r="B226" s="25">
        <v>3211</v>
      </c>
      <c r="C226" s="26"/>
      <c r="D226" s="26" t="s">
        <v>40</v>
      </c>
      <c r="E226" s="86">
        <v>0</v>
      </c>
      <c r="F226" s="86">
        <v>0</v>
      </c>
      <c r="G226" s="86">
        <v>97.6</v>
      </c>
      <c r="H226" s="234" t="e">
        <f t="shared" si="31"/>
        <v>#DIV/0!</v>
      </c>
    </row>
    <row r="227" spans="1:8" ht="25.5" customHeight="1" x14ac:dyDescent="0.25">
      <c r="A227" s="24"/>
      <c r="B227" s="25">
        <v>3212</v>
      </c>
      <c r="C227" s="26"/>
      <c r="D227" s="26" t="s">
        <v>187</v>
      </c>
      <c r="E227" s="86">
        <v>0</v>
      </c>
      <c r="F227" s="86">
        <v>0</v>
      </c>
      <c r="G227" s="86">
        <v>731.7</v>
      </c>
      <c r="H227" s="234" t="e">
        <f t="shared" si="31"/>
        <v>#DIV/0!</v>
      </c>
    </row>
    <row r="228" spans="1:8" ht="25.5" customHeight="1" x14ac:dyDescent="0.25">
      <c r="A228" s="24">
        <v>322</v>
      </c>
      <c r="B228" s="25"/>
      <c r="C228" s="26"/>
      <c r="D228" s="26" t="s">
        <v>44</v>
      </c>
      <c r="E228" s="86">
        <v>0</v>
      </c>
      <c r="F228" s="86">
        <v>0</v>
      </c>
      <c r="G228" s="86">
        <f>G229</f>
        <v>581.25</v>
      </c>
      <c r="H228" s="234" t="e">
        <f t="shared" si="31"/>
        <v>#DIV/0!</v>
      </c>
    </row>
    <row r="229" spans="1:8" ht="25.5" customHeight="1" x14ac:dyDescent="0.25">
      <c r="A229" s="24"/>
      <c r="B229" s="25">
        <v>3224</v>
      </c>
      <c r="C229" s="26"/>
      <c r="D229" s="26" t="s">
        <v>68</v>
      </c>
      <c r="E229" s="86">
        <v>0</v>
      </c>
      <c r="F229" s="86">
        <v>0</v>
      </c>
      <c r="G229" s="86">
        <v>581.25</v>
      </c>
      <c r="H229" s="234" t="e">
        <f t="shared" si="31"/>
        <v>#DIV/0!</v>
      </c>
    </row>
    <row r="230" spans="1:8" x14ac:dyDescent="0.25">
      <c r="A230" s="24">
        <v>323</v>
      </c>
      <c r="B230" s="25"/>
      <c r="C230" s="26"/>
      <c r="D230" s="26" t="s">
        <v>49</v>
      </c>
      <c r="E230" s="86">
        <v>0</v>
      </c>
      <c r="F230" s="86">
        <v>0</v>
      </c>
      <c r="G230" s="86">
        <f>G231+G232</f>
        <v>33861.56</v>
      </c>
      <c r="H230" s="234" t="e">
        <f t="shared" si="31"/>
        <v>#DIV/0!</v>
      </c>
    </row>
    <row r="231" spans="1:8" x14ac:dyDescent="0.25">
      <c r="A231" s="24"/>
      <c r="B231" s="25">
        <v>3234</v>
      </c>
      <c r="C231" s="26"/>
      <c r="D231" s="26" t="s">
        <v>52</v>
      </c>
      <c r="E231" s="86">
        <v>0</v>
      </c>
      <c r="F231" s="86">
        <v>0</v>
      </c>
      <c r="G231" s="86">
        <v>32135</v>
      </c>
      <c r="H231" s="234" t="e">
        <f t="shared" si="31"/>
        <v>#DIV/0!</v>
      </c>
    </row>
    <row r="232" spans="1:8" x14ac:dyDescent="0.25">
      <c r="A232" s="24"/>
      <c r="B232" s="25">
        <v>3237</v>
      </c>
      <c r="C232" s="26"/>
      <c r="D232" s="26" t="s">
        <v>55</v>
      </c>
      <c r="E232" s="86">
        <v>0</v>
      </c>
      <c r="F232" s="86">
        <v>0</v>
      </c>
      <c r="G232" s="86">
        <v>1726.56</v>
      </c>
      <c r="H232" s="234" t="e">
        <f t="shared" si="31"/>
        <v>#DIV/0!</v>
      </c>
    </row>
    <row r="233" spans="1:8" ht="28.5" customHeight="1" x14ac:dyDescent="0.25">
      <c r="A233" s="24">
        <v>324</v>
      </c>
      <c r="B233" s="25"/>
      <c r="C233" s="26"/>
      <c r="D233" s="26" t="s">
        <v>85</v>
      </c>
      <c r="E233" s="86">
        <v>0</v>
      </c>
      <c r="F233" s="86">
        <v>0</v>
      </c>
      <c r="G233" s="86">
        <f>G234</f>
        <v>1981.78</v>
      </c>
      <c r="H233" s="234" t="e">
        <f t="shared" si="31"/>
        <v>#DIV/0!</v>
      </c>
    </row>
    <row r="234" spans="1:8" ht="25.5" x14ac:dyDescent="0.25">
      <c r="A234" s="24"/>
      <c r="B234" s="25">
        <v>3241</v>
      </c>
      <c r="C234" s="26"/>
      <c r="D234" s="26" t="s">
        <v>85</v>
      </c>
      <c r="E234" s="86">
        <v>0</v>
      </c>
      <c r="F234" s="86">
        <v>0</v>
      </c>
      <c r="G234" s="86">
        <v>1981.78</v>
      </c>
      <c r="H234" s="234" t="e">
        <f t="shared" si="31"/>
        <v>#DIV/0!</v>
      </c>
    </row>
    <row r="235" spans="1:8" ht="25.5" x14ac:dyDescent="0.25">
      <c r="A235" s="24">
        <v>329</v>
      </c>
      <c r="B235" s="25"/>
      <c r="C235" s="26"/>
      <c r="D235" s="26" t="s">
        <v>58</v>
      </c>
      <c r="E235" s="86">
        <v>0</v>
      </c>
      <c r="F235" s="86">
        <v>0</v>
      </c>
      <c r="G235" s="86">
        <f>G236+G237+G238</f>
        <v>2032.95</v>
      </c>
      <c r="H235" s="234" t="e">
        <f t="shared" si="31"/>
        <v>#DIV/0!</v>
      </c>
    </row>
    <row r="236" spans="1:8" x14ac:dyDescent="0.25">
      <c r="A236" s="24"/>
      <c r="B236" s="25">
        <v>3295</v>
      </c>
      <c r="C236" s="26"/>
      <c r="D236" s="26" t="s">
        <v>62</v>
      </c>
      <c r="E236" s="86">
        <v>0</v>
      </c>
      <c r="F236" s="86">
        <v>0</v>
      </c>
      <c r="G236" s="86">
        <v>66.349999999999994</v>
      </c>
      <c r="H236" s="234" t="e">
        <f t="shared" si="31"/>
        <v>#DIV/0!</v>
      </c>
    </row>
    <row r="237" spans="1:8" x14ac:dyDescent="0.25">
      <c r="A237" s="24"/>
      <c r="B237" s="25">
        <v>3296</v>
      </c>
      <c r="C237" s="26"/>
      <c r="D237" s="26" t="s">
        <v>162</v>
      </c>
      <c r="E237" s="86">
        <v>0</v>
      </c>
      <c r="F237" s="86">
        <v>0</v>
      </c>
      <c r="G237" s="86">
        <v>466.6</v>
      </c>
      <c r="H237" s="234" t="e">
        <f t="shared" si="31"/>
        <v>#DIV/0!</v>
      </c>
    </row>
    <row r="238" spans="1:8" ht="25.5" x14ac:dyDescent="0.25">
      <c r="A238" s="24"/>
      <c r="B238" s="25">
        <v>3299</v>
      </c>
      <c r="C238" s="26"/>
      <c r="D238" s="26" t="s">
        <v>58</v>
      </c>
      <c r="E238" s="86">
        <v>0</v>
      </c>
      <c r="F238" s="86">
        <v>0</v>
      </c>
      <c r="G238" s="86">
        <v>1500</v>
      </c>
      <c r="H238" s="234" t="e">
        <f t="shared" si="31"/>
        <v>#DIV/0!</v>
      </c>
    </row>
    <row r="239" spans="1:8" ht="29.25" customHeight="1" x14ac:dyDescent="0.25">
      <c r="A239" s="337">
        <v>34</v>
      </c>
      <c r="B239" s="338"/>
      <c r="C239" s="339"/>
      <c r="D239" s="236" t="s">
        <v>63</v>
      </c>
      <c r="E239" s="117">
        <v>0</v>
      </c>
      <c r="F239" s="117">
        <v>0</v>
      </c>
      <c r="G239" s="117">
        <f>G240</f>
        <v>400.62</v>
      </c>
      <c r="H239" s="237" t="e">
        <f t="shared" si="31"/>
        <v>#DIV/0!</v>
      </c>
    </row>
    <row r="240" spans="1:8" x14ac:dyDescent="0.25">
      <c r="A240" s="24">
        <v>343</v>
      </c>
      <c r="B240" s="25"/>
      <c r="C240" s="26"/>
      <c r="D240" s="26" t="s">
        <v>64</v>
      </c>
      <c r="E240" s="86">
        <v>0</v>
      </c>
      <c r="F240" s="86">
        <v>0</v>
      </c>
      <c r="G240" s="86">
        <f>G241</f>
        <v>400.62</v>
      </c>
      <c r="H240" s="234" t="e">
        <f t="shared" si="31"/>
        <v>#DIV/0!</v>
      </c>
    </row>
    <row r="241" spans="1:18" x14ac:dyDescent="0.25">
      <c r="A241" s="24"/>
      <c r="B241" s="25">
        <v>3433</v>
      </c>
      <c r="C241" s="26"/>
      <c r="D241" s="26" t="s">
        <v>86</v>
      </c>
      <c r="E241" s="86">
        <v>0</v>
      </c>
      <c r="F241" s="86">
        <v>0</v>
      </c>
      <c r="G241" s="86">
        <v>400.62</v>
      </c>
      <c r="H241" s="234" t="e">
        <f t="shared" si="31"/>
        <v>#DIV/0!</v>
      </c>
    </row>
    <row r="242" spans="1:18" ht="23.25" customHeight="1" x14ac:dyDescent="0.25">
      <c r="A242" s="337">
        <v>37</v>
      </c>
      <c r="B242" s="338"/>
      <c r="C242" s="339"/>
      <c r="D242" s="236" t="s">
        <v>159</v>
      </c>
      <c r="E242" s="117">
        <v>0</v>
      </c>
      <c r="F242" s="117">
        <v>0</v>
      </c>
      <c r="G242" s="117">
        <f>G243</f>
        <v>10943.45</v>
      </c>
      <c r="H242" s="237" t="e">
        <f t="shared" si="31"/>
        <v>#DIV/0!</v>
      </c>
    </row>
    <row r="243" spans="1:18" ht="25.5" x14ac:dyDescent="0.25">
      <c r="A243" s="24">
        <v>372</v>
      </c>
      <c r="B243" s="25"/>
      <c r="C243" s="26"/>
      <c r="D243" s="26" t="s">
        <v>158</v>
      </c>
      <c r="E243" s="86">
        <v>0</v>
      </c>
      <c r="F243" s="86">
        <v>0</v>
      </c>
      <c r="G243" s="86">
        <f>G244</f>
        <v>10943.45</v>
      </c>
      <c r="H243" s="234" t="e">
        <f t="shared" si="31"/>
        <v>#DIV/0!</v>
      </c>
    </row>
    <row r="244" spans="1:18" ht="25.5" x14ac:dyDescent="0.25">
      <c r="A244" s="24"/>
      <c r="B244" s="25">
        <v>3722</v>
      </c>
      <c r="C244" s="26"/>
      <c r="D244" s="26" t="s">
        <v>157</v>
      </c>
      <c r="E244" s="86">
        <v>0</v>
      </c>
      <c r="F244" s="86">
        <v>0</v>
      </c>
      <c r="G244" s="86">
        <v>10943.45</v>
      </c>
      <c r="H244" s="234" t="e">
        <f t="shared" si="31"/>
        <v>#DIV/0!</v>
      </c>
    </row>
    <row r="245" spans="1:18" ht="27" customHeight="1" x14ac:dyDescent="0.25">
      <c r="A245" s="24">
        <v>4</v>
      </c>
      <c r="B245" s="25"/>
      <c r="C245" s="26"/>
      <c r="D245" s="26" t="s">
        <v>19</v>
      </c>
      <c r="E245" s="86">
        <v>0</v>
      </c>
      <c r="F245" s="86">
        <v>0</v>
      </c>
      <c r="G245" s="86">
        <f>G246</f>
        <v>4930</v>
      </c>
      <c r="H245" s="234" t="e">
        <f t="shared" si="31"/>
        <v>#DIV/0!</v>
      </c>
      <c r="I245" s="60">
        <f>E245</f>
        <v>0</v>
      </c>
      <c r="J245" s="60">
        <f t="shared" ref="J245:K245" si="33">F245</f>
        <v>0</v>
      </c>
      <c r="K245" s="60">
        <f t="shared" si="33"/>
        <v>4930</v>
      </c>
      <c r="M245">
        <v>92</v>
      </c>
    </row>
    <row r="246" spans="1:18" ht="41.25" customHeight="1" x14ac:dyDescent="0.25">
      <c r="A246" s="337">
        <v>42</v>
      </c>
      <c r="B246" s="338"/>
      <c r="C246" s="339"/>
      <c r="D246" s="236" t="s">
        <v>130</v>
      </c>
      <c r="E246" s="117">
        <v>0</v>
      </c>
      <c r="F246" s="117">
        <v>0</v>
      </c>
      <c r="G246" s="117">
        <f>G247+G249</f>
        <v>4930</v>
      </c>
      <c r="H246" s="237" t="e">
        <f t="shared" si="31"/>
        <v>#DIV/0!</v>
      </c>
    </row>
    <row r="247" spans="1:18" ht="15" customHeight="1" x14ac:dyDescent="0.25">
      <c r="A247" s="24">
        <v>422</v>
      </c>
      <c r="B247" s="25"/>
      <c r="C247" s="26"/>
      <c r="D247" s="26" t="s">
        <v>133</v>
      </c>
      <c r="E247" s="86">
        <v>0</v>
      </c>
      <c r="F247" s="86">
        <v>0</v>
      </c>
      <c r="G247" s="86">
        <v>4000</v>
      </c>
      <c r="H247" s="234" t="e">
        <f t="shared" si="31"/>
        <v>#DIV/0!</v>
      </c>
    </row>
    <row r="248" spans="1:18" ht="19.5" customHeight="1" x14ac:dyDescent="0.25">
      <c r="A248" s="24"/>
      <c r="B248" s="25">
        <v>4221</v>
      </c>
      <c r="C248" s="26"/>
      <c r="D248" s="26" t="s">
        <v>102</v>
      </c>
      <c r="E248" s="86">
        <v>0</v>
      </c>
      <c r="F248" s="86">
        <v>0</v>
      </c>
      <c r="G248" s="86">
        <v>4000</v>
      </c>
      <c r="H248" s="234" t="e">
        <f t="shared" si="31"/>
        <v>#DIV/0!</v>
      </c>
    </row>
    <row r="249" spans="1:18" ht="30" customHeight="1" x14ac:dyDescent="0.25">
      <c r="A249" s="24">
        <v>424</v>
      </c>
      <c r="B249" s="25"/>
      <c r="C249" s="26"/>
      <c r="D249" s="26" t="s">
        <v>131</v>
      </c>
      <c r="E249" s="86">
        <v>0</v>
      </c>
      <c r="F249" s="86">
        <v>0</v>
      </c>
      <c r="G249" s="86">
        <f>G250</f>
        <v>930</v>
      </c>
      <c r="H249" s="234" t="e">
        <f t="shared" si="31"/>
        <v>#DIV/0!</v>
      </c>
    </row>
    <row r="250" spans="1:18" ht="26.25" customHeight="1" x14ac:dyDescent="0.25">
      <c r="A250" s="24"/>
      <c r="B250" s="25">
        <v>4241</v>
      </c>
      <c r="C250" s="26"/>
      <c r="D250" s="26" t="s">
        <v>186</v>
      </c>
      <c r="E250" s="86">
        <v>0</v>
      </c>
      <c r="F250" s="86">
        <v>0</v>
      </c>
      <c r="G250" s="86">
        <v>930</v>
      </c>
      <c r="H250" s="234" t="e">
        <f t="shared" si="31"/>
        <v>#DIV/0!</v>
      </c>
    </row>
    <row r="251" spans="1:18" ht="41.25" customHeight="1" x14ac:dyDescent="0.25">
      <c r="A251" s="214" t="s">
        <v>100</v>
      </c>
      <c r="B251" s="215"/>
      <c r="C251" s="216"/>
      <c r="D251" s="15" t="s">
        <v>101</v>
      </c>
      <c r="E251" s="86">
        <v>60000</v>
      </c>
      <c r="F251" s="86">
        <v>60000</v>
      </c>
      <c r="G251" s="86">
        <f>G252</f>
        <v>47513.08</v>
      </c>
      <c r="H251" s="171">
        <f t="shared" si="31"/>
        <v>79.18846666666667</v>
      </c>
    </row>
    <row r="252" spans="1:18" ht="28.5" customHeight="1" x14ac:dyDescent="0.25">
      <c r="A252" s="33" t="s">
        <v>109</v>
      </c>
      <c r="B252" s="34"/>
      <c r="C252" s="32"/>
      <c r="D252" s="32" t="s">
        <v>82</v>
      </c>
      <c r="E252" s="76">
        <v>60000</v>
      </c>
      <c r="F252" s="76">
        <v>60000</v>
      </c>
      <c r="G252" s="76">
        <f>G253</f>
        <v>47513.08</v>
      </c>
      <c r="H252" s="172">
        <f t="shared" si="31"/>
        <v>79.18846666666667</v>
      </c>
      <c r="I252" s="65">
        <f>E252</f>
        <v>60000</v>
      </c>
      <c r="J252" s="65">
        <f t="shared" ref="J252" si="34">F252</f>
        <v>60000</v>
      </c>
      <c r="K252" s="65">
        <f>G252-K257</f>
        <v>47348.08</v>
      </c>
      <c r="M252">
        <v>96</v>
      </c>
    </row>
    <row r="253" spans="1:18" s="23" customFormat="1" ht="25.5" x14ac:dyDescent="0.25">
      <c r="A253" s="214">
        <v>4</v>
      </c>
      <c r="B253" s="215"/>
      <c r="C253" s="216"/>
      <c r="D253" s="15" t="s">
        <v>19</v>
      </c>
      <c r="E253" s="75">
        <v>60000</v>
      </c>
      <c r="F253" s="75">
        <v>60000</v>
      </c>
      <c r="G253" s="75">
        <f>G254+G262</f>
        <v>47513.08</v>
      </c>
      <c r="H253" s="171">
        <f t="shared" si="31"/>
        <v>79.18846666666667</v>
      </c>
      <c r="I253" s="66"/>
      <c r="J253" s="66"/>
      <c r="K253" s="66"/>
      <c r="R253" s="254"/>
    </row>
    <row r="254" spans="1:18" s="23" customFormat="1" ht="49.5" customHeight="1" x14ac:dyDescent="0.25">
      <c r="A254" s="331">
        <v>42</v>
      </c>
      <c r="B254" s="332"/>
      <c r="C254" s="333"/>
      <c r="D254" s="28" t="s">
        <v>130</v>
      </c>
      <c r="E254" s="77">
        <v>58000</v>
      </c>
      <c r="F254" s="77">
        <v>58000</v>
      </c>
      <c r="G254" s="77">
        <f>G255+G260</f>
        <v>47513.08</v>
      </c>
      <c r="H254" s="173">
        <f t="shared" si="31"/>
        <v>81.919103448275862</v>
      </c>
      <c r="I254" s="66"/>
      <c r="J254" s="66"/>
      <c r="K254" s="66"/>
      <c r="R254" s="254"/>
    </row>
    <row r="255" spans="1:18" s="23" customFormat="1" x14ac:dyDescent="0.25">
      <c r="A255" s="92">
        <v>422</v>
      </c>
      <c r="B255" s="93"/>
      <c r="C255" s="94"/>
      <c r="D255" s="94" t="s">
        <v>133</v>
      </c>
      <c r="E255" s="75">
        <v>55000</v>
      </c>
      <c r="F255" s="75">
        <v>55000</v>
      </c>
      <c r="G255" s="75">
        <f>G256+G257+G258+G259</f>
        <v>47442.770000000004</v>
      </c>
      <c r="H255" s="171">
        <f t="shared" si="31"/>
        <v>86.259581818181829</v>
      </c>
      <c r="I255" s="66"/>
      <c r="J255" s="66"/>
      <c r="K255" s="66"/>
      <c r="R255" s="254"/>
    </row>
    <row r="256" spans="1:18" x14ac:dyDescent="0.25">
      <c r="A256" s="217"/>
      <c r="B256" s="218">
        <v>4221</v>
      </c>
      <c r="C256" s="219"/>
      <c r="D256" s="14" t="s">
        <v>102</v>
      </c>
      <c r="E256" s="75">
        <v>45000</v>
      </c>
      <c r="F256" s="75">
        <v>45000</v>
      </c>
      <c r="G256" s="75">
        <v>31720.79</v>
      </c>
      <c r="H256" s="171">
        <f t="shared" si="31"/>
        <v>70.490644444444456</v>
      </c>
      <c r="I256" s="87"/>
      <c r="J256" s="68"/>
    </row>
    <row r="257" spans="1:18" ht="27" customHeight="1" x14ac:dyDescent="0.25">
      <c r="A257" s="24"/>
      <c r="B257" s="25">
        <v>4222</v>
      </c>
      <c r="C257" s="26"/>
      <c r="D257" s="26" t="s">
        <v>197</v>
      </c>
      <c r="E257" s="86">
        <v>0</v>
      </c>
      <c r="F257" s="86">
        <v>0</v>
      </c>
      <c r="G257" s="86">
        <v>165</v>
      </c>
      <c r="H257" s="234" t="e">
        <f t="shared" si="31"/>
        <v>#DIV/0!</v>
      </c>
      <c r="I257" s="238">
        <f>E257</f>
        <v>0</v>
      </c>
      <c r="J257" s="238">
        <f t="shared" ref="J257:K257" si="35">F257</f>
        <v>0</v>
      </c>
      <c r="K257" s="238">
        <f t="shared" si="35"/>
        <v>165</v>
      </c>
      <c r="M257">
        <v>92</v>
      </c>
    </row>
    <row r="258" spans="1:18" x14ac:dyDescent="0.25">
      <c r="A258" s="217"/>
      <c r="B258" s="218">
        <v>4223</v>
      </c>
      <c r="C258" s="219"/>
      <c r="D258" s="14" t="s">
        <v>103</v>
      </c>
      <c r="E258" s="75">
        <v>5000</v>
      </c>
      <c r="F258" s="75">
        <v>5000</v>
      </c>
      <c r="G258" s="75">
        <v>15556.98</v>
      </c>
      <c r="H258" s="171">
        <f t="shared" si="31"/>
        <v>311.13960000000003</v>
      </c>
      <c r="I258" s="70"/>
      <c r="J258" s="70"/>
    </row>
    <row r="259" spans="1:18" x14ac:dyDescent="0.25">
      <c r="A259" s="217"/>
      <c r="B259" s="218">
        <v>4227</v>
      </c>
      <c r="C259" s="219"/>
      <c r="D259" s="14" t="s">
        <v>104</v>
      </c>
      <c r="E259" s="75">
        <v>5000</v>
      </c>
      <c r="F259" s="75">
        <v>5000</v>
      </c>
      <c r="G259" s="75">
        <v>0</v>
      </c>
      <c r="H259" s="171">
        <f t="shared" si="31"/>
        <v>0</v>
      </c>
      <c r="I259" s="87"/>
      <c r="J259" s="68"/>
    </row>
    <row r="260" spans="1:18" ht="25.5" x14ac:dyDescent="0.25">
      <c r="A260" s="217">
        <v>424</v>
      </c>
      <c r="B260" s="218"/>
      <c r="C260" s="219"/>
      <c r="D260" s="14" t="s">
        <v>131</v>
      </c>
      <c r="E260" s="75">
        <v>3000</v>
      </c>
      <c r="F260" s="75">
        <v>3000</v>
      </c>
      <c r="G260" s="75">
        <f>G261</f>
        <v>70.31</v>
      </c>
      <c r="H260" s="171">
        <f t="shared" si="31"/>
        <v>2.343666666666667</v>
      </c>
      <c r="I260" s="70"/>
      <c r="J260" s="70"/>
    </row>
    <row r="261" spans="1:18" x14ac:dyDescent="0.25">
      <c r="A261" s="217"/>
      <c r="B261" s="218">
        <v>4241</v>
      </c>
      <c r="C261" s="219"/>
      <c r="D261" s="14" t="s">
        <v>105</v>
      </c>
      <c r="E261" s="75">
        <v>3000</v>
      </c>
      <c r="F261" s="75">
        <v>3000</v>
      </c>
      <c r="G261" s="75">
        <v>70.31</v>
      </c>
      <c r="H261" s="171">
        <f t="shared" si="31"/>
        <v>2.343666666666667</v>
      </c>
      <c r="I261" s="87"/>
      <c r="J261" s="68"/>
    </row>
    <row r="262" spans="1:18" ht="37.5" customHeight="1" x14ac:dyDescent="0.25">
      <c r="A262" s="331">
        <v>45</v>
      </c>
      <c r="B262" s="332"/>
      <c r="C262" s="333"/>
      <c r="D262" s="28" t="s">
        <v>134</v>
      </c>
      <c r="E262" s="77">
        <v>2000</v>
      </c>
      <c r="F262" s="77">
        <v>2000</v>
      </c>
      <c r="G262" s="77">
        <v>0</v>
      </c>
      <c r="H262" s="173">
        <f t="shared" si="31"/>
        <v>0</v>
      </c>
    </row>
    <row r="263" spans="1:18" ht="25.5" x14ac:dyDescent="0.25">
      <c r="A263" s="217">
        <v>451</v>
      </c>
      <c r="B263" s="218"/>
      <c r="C263" s="219"/>
      <c r="D263" s="14" t="s">
        <v>126</v>
      </c>
      <c r="E263" s="75">
        <v>2000</v>
      </c>
      <c r="F263" s="75">
        <v>2000</v>
      </c>
      <c r="G263" s="75">
        <v>0</v>
      </c>
      <c r="H263" s="171">
        <f t="shared" si="31"/>
        <v>0</v>
      </c>
    </row>
    <row r="264" spans="1:18" ht="25.5" x14ac:dyDescent="0.25">
      <c r="A264" s="217"/>
      <c r="B264" s="218">
        <v>4511</v>
      </c>
      <c r="C264" s="219"/>
      <c r="D264" s="14" t="s">
        <v>126</v>
      </c>
      <c r="E264" s="75">
        <v>2000</v>
      </c>
      <c r="F264" s="75">
        <v>2000</v>
      </c>
      <c r="G264" s="75">
        <v>0</v>
      </c>
      <c r="H264" s="171">
        <f t="shared" si="31"/>
        <v>0</v>
      </c>
    </row>
    <row r="265" spans="1:18" ht="25.5" x14ac:dyDescent="0.25">
      <c r="A265" s="33" t="s">
        <v>111</v>
      </c>
      <c r="B265" s="34"/>
      <c r="C265" s="32"/>
      <c r="D265" s="32" t="s">
        <v>112</v>
      </c>
      <c r="E265" s="76">
        <v>100000</v>
      </c>
      <c r="F265" s="76">
        <v>100000</v>
      </c>
      <c r="G265" s="76">
        <f>G266</f>
        <v>2168.71</v>
      </c>
      <c r="H265" s="172">
        <f t="shared" si="31"/>
        <v>2.1687099999999999</v>
      </c>
      <c r="I265" s="233">
        <f>E265</f>
        <v>100000</v>
      </c>
      <c r="J265" s="233">
        <f t="shared" ref="J265:K265" si="36">F265</f>
        <v>100000</v>
      </c>
      <c r="K265" s="233">
        <f t="shared" si="36"/>
        <v>2168.71</v>
      </c>
      <c r="M265">
        <v>96</v>
      </c>
    </row>
    <row r="266" spans="1:18" s="23" customFormat="1" ht="25.5" x14ac:dyDescent="0.25">
      <c r="A266" s="214">
        <v>4</v>
      </c>
      <c r="B266" s="215"/>
      <c r="C266" s="216"/>
      <c r="D266" s="15" t="s">
        <v>19</v>
      </c>
      <c r="E266" s="75">
        <v>100000</v>
      </c>
      <c r="F266" s="75">
        <v>100000</v>
      </c>
      <c r="G266" s="75">
        <f>G267</f>
        <v>2168.71</v>
      </c>
      <c r="H266" s="171">
        <f t="shared" si="31"/>
        <v>2.1687099999999999</v>
      </c>
      <c r="I266" s="66"/>
      <c r="J266" s="66"/>
      <c r="K266" s="66"/>
      <c r="R266" s="254"/>
    </row>
    <row r="267" spans="1:18" s="23" customFormat="1" ht="48" customHeight="1" x14ac:dyDescent="0.25">
      <c r="A267" s="331">
        <v>42</v>
      </c>
      <c r="B267" s="332"/>
      <c r="C267" s="333"/>
      <c r="D267" s="28" t="s">
        <v>130</v>
      </c>
      <c r="E267" s="77">
        <v>100000</v>
      </c>
      <c r="F267" s="77">
        <v>100000</v>
      </c>
      <c r="G267" s="77">
        <f>G269</f>
        <v>2168.71</v>
      </c>
      <c r="H267" s="173">
        <f t="shared" si="31"/>
        <v>2.1687099999999999</v>
      </c>
      <c r="I267" s="66"/>
      <c r="J267" s="66"/>
      <c r="K267" s="66"/>
      <c r="R267" s="254"/>
    </row>
    <row r="268" spans="1:18" s="23" customFormat="1" x14ac:dyDescent="0.25">
      <c r="A268" s="214">
        <v>422</v>
      </c>
      <c r="B268" s="215"/>
      <c r="C268" s="216"/>
      <c r="D268" s="15" t="s">
        <v>133</v>
      </c>
      <c r="E268" s="75">
        <v>95000</v>
      </c>
      <c r="F268" s="75">
        <v>95000</v>
      </c>
      <c r="G268" s="75">
        <v>0</v>
      </c>
      <c r="H268" s="171">
        <f t="shared" ref="H268:H317" si="37">G268/F268*100</f>
        <v>0</v>
      </c>
      <c r="I268" s="66"/>
      <c r="J268" s="66"/>
      <c r="K268" s="66"/>
      <c r="R268" s="254"/>
    </row>
    <row r="269" spans="1:18" x14ac:dyDescent="0.25">
      <c r="A269" s="217"/>
      <c r="B269" s="218">
        <v>4221</v>
      </c>
      <c r="C269" s="219"/>
      <c r="D269" s="14" t="s">
        <v>102</v>
      </c>
      <c r="E269" s="75">
        <v>85000</v>
      </c>
      <c r="F269" s="75">
        <v>85000</v>
      </c>
      <c r="G269" s="75">
        <v>2168.71</v>
      </c>
      <c r="H269" s="171">
        <f t="shared" si="37"/>
        <v>2.5514235294117649</v>
      </c>
      <c r="I269" s="87"/>
      <c r="J269" s="68"/>
    </row>
    <row r="270" spans="1:18" x14ac:dyDescent="0.25">
      <c r="A270" s="217"/>
      <c r="B270" s="218">
        <v>4227</v>
      </c>
      <c r="C270" s="219"/>
      <c r="D270" s="14" t="s">
        <v>113</v>
      </c>
      <c r="E270" s="75">
        <v>10000</v>
      </c>
      <c r="F270" s="75">
        <v>10000</v>
      </c>
      <c r="G270" s="75">
        <v>0</v>
      </c>
      <c r="H270" s="171">
        <f t="shared" si="37"/>
        <v>0</v>
      </c>
      <c r="I270" s="87"/>
      <c r="J270" s="68"/>
    </row>
    <row r="271" spans="1:18" ht="25.5" x14ac:dyDescent="0.25">
      <c r="A271" s="214">
        <v>424</v>
      </c>
      <c r="B271" s="215"/>
      <c r="C271" s="216"/>
      <c r="D271" s="71" t="s">
        <v>131</v>
      </c>
      <c r="E271" s="82">
        <v>5000</v>
      </c>
      <c r="F271" s="82">
        <v>5000</v>
      </c>
      <c r="G271" s="82">
        <v>0</v>
      </c>
      <c r="H271" s="171">
        <f t="shared" si="37"/>
        <v>0</v>
      </c>
      <c r="I271" s="70"/>
      <c r="J271" s="70"/>
    </row>
    <row r="272" spans="1:18" x14ac:dyDescent="0.25">
      <c r="A272" s="217"/>
      <c r="B272" s="218">
        <v>4241</v>
      </c>
      <c r="C272" s="219"/>
      <c r="D272" s="14" t="s">
        <v>114</v>
      </c>
      <c r="E272" s="75">
        <v>5000</v>
      </c>
      <c r="F272" s="75">
        <v>5000</v>
      </c>
      <c r="G272" s="75">
        <v>0</v>
      </c>
      <c r="H272" s="171">
        <f t="shared" si="37"/>
        <v>0</v>
      </c>
      <c r="I272" s="87"/>
      <c r="J272" s="68"/>
    </row>
    <row r="273" spans="1:18" ht="48.75" customHeight="1" x14ac:dyDescent="0.25">
      <c r="A273" s="214" t="s">
        <v>106</v>
      </c>
      <c r="B273" s="215"/>
      <c r="C273" s="216"/>
      <c r="D273" s="15" t="s">
        <v>107</v>
      </c>
      <c r="E273" s="75">
        <v>50000</v>
      </c>
      <c r="F273" s="75">
        <v>50000</v>
      </c>
      <c r="G273" s="86">
        <f>G274</f>
        <v>93127.73</v>
      </c>
      <c r="H273" s="171">
        <f t="shared" si="37"/>
        <v>186.25546</v>
      </c>
      <c r="I273" s="70"/>
      <c r="J273" s="70"/>
    </row>
    <row r="274" spans="1:18" ht="28.5" customHeight="1" x14ac:dyDescent="0.25">
      <c r="A274" s="33" t="s">
        <v>92</v>
      </c>
      <c r="B274" s="34"/>
      <c r="C274" s="32"/>
      <c r="D274" s="32" t="s">
        <v>108</v>
      </c>
      <c r="E274" s="76">
        <v>50000</v>
      </c>
      <c r="F274" s="76">
        <v>50000</v>
      </c>
      <c r="G274" s="116">
        <f>G275</f>
        <v>93127.73</v>
      </c>
      <c r="H274" s="172">
        <f t="shared" si="37"/>
        <v>186.25546</v>
      </c>
      <c r="I274" s="235">
        <f>E274</f>
        <v>50000</v>
      </c>
      <c r="J274" s="235">
        <f t="shared" ref="J274:K274" si="38">F274</f>
        <v>50000</v>
      </c>
      <c r="K274" s="235">
        <f t="shared" si="38"/>
        <v>93127.73</v>
      </c>
      <c r="L274" s="23"/>
      <c r="M274" s="23">
        <v>96</v>
      </c>
      <c r="N274" s="23"/>
      <c r="O274" s="23"/>
    </row>
    <row r="275" spans="1:18" s="23" customFormat="1" ht="24.75" customHeight="1" x14ac:dyDescent="0.25">
      <c r="A275" s="214">
        <v>3</v>
      </c>
      <c r="B275" s="215"/>
      <c r="C275" s="216"/>
      <c r="D275" s="15" t="s">
        <v>17</v>
      </c>
      <c r="E275" s="75">
        <v>50000</v>
      </c>
      <c r="F275" s="75">
        <v>50000</v>
      </c>
      <c r="G275" s="86">
        <f>G276</f>
        <v>93127.73</v>
      </c>
      <c r="H275" s="171">
        <f t="shared" si="37"/>
        <v>186.25546</v>
      </c>
      <c r="I275" s="70"/>
      <c r="J275" s="70"/>
      <c r="K275" s="66"/>
      <c r="R275" s="254"/>
    </row>
    <row r="276" spans="1:18" s="23" customFormat="1" ht="24.75" customHeight="1" x14ac:dyDescent="0.25">
      <c r="A276" s="331">
        <v>32</v>
      </c>
      <c r="B276" s="332"/>
      <c r="C276" s="333"/>
      <c r="D276" s="28" t="s">
        <v>27</v>
      </c>
      <c r="E276" s="77">
        <v>48000</v>
      </c>
      <c r="F276" s="77">
        <v>48000</v>
      </c>
      <c r="G276" s="117">
        <f>G277+G283+G288+G290</f>
        <v>93127.73</v>
      </c>
      <c r="H276" s="173">
        <f t="shared" si="37"/>
        <v>194.01610416666665</v>
      </c>
      <c r="I276" s="70"/>
      <c r="J276" s="70"/>
      <c r="K276" s="66"/>
      <c r="R276" s="254"/>
    </row>
    <row r="277" spans="1:18" s="23" customFormat="1" ht="18.75" customHeight="1" x14ac:dyDescent="0.25">
      <c r="A277" s="217">
        <v>321</v>
      </c>
      <c r="B277" s="218"/>
      <c r="C277" s="219"/>
      <c r="D277" s="88" t="s">
        <v>39</v>
      </c>
      <c r="E277" s="75">
        <v>30000</v>
      </c>
      <c r="F277" s="75">
        <v>30000</v>
      </c>
      <c r="G277" s="86">
        <f>G278+G279</f>
        <v>34417.599999999999</v>
      </c>
      <c r="H277" s="171">
        <f t="shared" si="37"/>
        <v>114.72533333333332</v>
      </c>
      <c r="I277" s="70"/>
      <c r="J277" s="70"/>
      <c r="K277" s="66"/>
      <c r="R277" s="254"/>
    </row>
    <row r="278" spans="1:18" x14ac:dyDescent="0.25">
      <c r="A278" s="334">
        <v>3211</v>
      </c>
      <c r="B278" s="335"/>
      <c r="C278" s="336"/>
      <c r="D278" s="14" t="s">
        <v>40</v>
      </c>
      <c r="E278" s="75">
        <v>30000</v>
      </c>
      <c r="F278" s="75">
        <v>30000</v>
      </c>
      <c r="G278" s="86">
        <v>30117.599999999999</v>
      </c>
      <c r="H278" s="171">
        <f t="shared" si="37"/>
        <v>100.392</v>
      </c>
      <c r="I278" s="87"/>
      <c r="J278" s="68"/>
    </row>
    <row r="279" spans="1:18" ht="27" customHeight="1" x14ac:dyDescent="0.25">
      <c r="A279" s="24"/>
      <c r="B279" s="25">
        <v>3213</v>
      </c>
      <c r="C279" s="26"/>
      <c r="D279" s="26" t="s">
        <v>42</v>
      </c>
      <c r="E279" s="86">
        <v>0</v>
      </c>
      <c r="F279" s="86">
        <v>0</v>
      </c>
      <c r="G279" s="86">
        <v>4300</v>
      </c>
      <c r="H279" s="234" t="e">
        <f t="shared" si="37"/>
        <v>#DIV/0!</v>
      </c>
      <c r="I279" s="87"/>
      <c r="J279" s="68"/>
    </row>
    <row r="280" spans="1:18" x14ac:dyDescent="0.25">
      <c r="A280" s="217">
        <v>322</v>
      </c>
      <c r="B280" s="218"/>
      <c r="C280" s="219"/>
      <c r="D280" s="14" t="s">
        <v>44</v>
      </c>
      <c r="E280" s="75">
        <v>3000</v>
      </c>
      <c r="F280" s="75">
        <v>3000</v>
      </c>
      <c r="G280" s="86">
        <v>0</v>
      </c>
      <c r="H280" s="171">
        <f t="shared" si="37"/>
        <v>0</v>
      </c>
      <c r="I280" s="87"/>
      <c r="J280" s="68"/>
    </row>
    <row r="281" spans="1:18" ht="25.5" x14ac:dyDescent="0.25">
      <c r="A281" s="334">
        <v>3221</v>
      </c>
      <c r="B281" s="335"/>
      <c r="C281" s="336"/>
      <c r="D281" s="14" t="s">
        <v>45</v>
      </c>
      <c r="E281" s="75">
        <v>2000</v>
      </c>
      <c r="F281" s="75">
        <v>2000</v>
      </c>
      <c r="G281" s="86">
        <v>0</v>
      </c>
      <c r="H281" s="171">
        <f t="shared" si="37"/>
        <v>0</v>
      </c>
      <c r="I281" s="70"/>
      <c r="J281" s="70"/>
    </row>
    <row r="282" spans="1:18" ht="25.5" x14ac:dyDescent="0.25">
      <c r="A282" s="334">
        <v>3224</v>
      </c>
      <c r="B282" s="335"/>
      <c r="C282" s="336"/>
      <c r="D282" s="74" t="s">
        <v>68</v>
      </c>
      <c r="E282" s="75">
        <v>1000</v>
      </c>
      <c r="F282" s="75">
        <v>1000</v>
      </c>
      <c r="G282" s="86">
        <v>0</v>
      </c>
      <c r="H282" s="171">
        <f t="shared" si="37"/>
        <v>0</v>
      </c>
      <c r="I282" s="70"/>
      <c r="J282" s="70"/>
    </row>
    <row r="283" spans="1:18" x14ac:dyDescent="0.25">
      <c r="A283" s="217">
        <v>323</v>
      </c>
      <c r="B283" s="218"/>
      <c r="C283" s="219"/>
      <c r="D283" s="14" t="s">
        <v>49</v>
      </c>
      <c r="E283" s="75">
        <v>10000</v>
      </c>
      <c r="F283" s="75">
        <v>10000</v>
      </c>
      <c r="G283" s="86">
        <f>G287</f>
        <v>888</v>
      </c>
      <c r="H283" s="171">
        <f t="shared" si="37"/>
        <v>8.8800000000000008</v>
      </c>
      <c r="I283" s="70"/>
      <c r="J283" s="70"/>
    </row>
    <row r="284" spans="1:18" x14ac:dyDescent="0.25">
      <c r="A284" s="334">
        <v>3231</v>
      </c>
      <c r="B284" s="335"/>
      <c r="C284" s="336"/>
      <c r="D284" s="14" t="s">
        <v>50</v>
      </c>
      <c r="E284" s="75">
        <v>4000</v>
      </c>
      <c r="F284" s="75">
        <v>4000</v>
      </c>
      <c r="G284" s="86">
        <v>0</v>
      </c>
      <c r="H284" s="171">
        <f t="shared" si="37"/>
        <v>0</v>
      </c>
      <c r="I284" s="87"/>
      <c r="J284" s="68"/>
    </row>
    <row r="285" spans="1:18" ht="25.5" x14ac:dyDescent="0.25">
      <c r="A285" s="334">
        <v>3232</v>
      </c>
      <c r="B285" s="335"/>
      <c r="C285" s="336"/>
      <c r="D285" s="74" t="s">
        <v>70</v>
      </c>
      <c r="E285" s="75">
        <v>1000</v>
      </c>
      <c r="F285" s="75">
        <v>1000</v>
      </c>
      <c r="G285" s="86">
        <v>0</v>
      </c>
      <c r="H285" s="171">
        <f t="shared" si="37"/>
        <v>0</v>
      </c>
      <c r="I285" s="87"/>
      <c r="J285" s="87"/>
      <c r="Q285" s="59"/>
    </row>
    <row r="286" spans="1:18" x14ac:dyDescent="0.25">
      <c r="A286" s="334">
        <v>3233</v>
      </c>
      <c r="B286" s="335"/>
      <c r="C286" s="336"/>
      <c r="D286" s="74" t="s">
        <v>51</v>
      </c>
      <c r="E286" s="75">
        <v>3000</v>
      </c>
      <c r="F286" s="75">
        <v>3000</v>
      </c>
      <c r="G286" s="86">
        <v>0</v>
      </c>
      <c r="H286" s="171">
        <f t="shared" si="37"/>
        <v>0</v>
      </c>
      <c r="I286" s="87"/>
      <c r="J286" s="87"/>
    </row>
    <row r="287" spans="1:18" x14ac:dyDescent="0.25">
      <c r="A287" s="334">
        <v>3237</v>
      </c>
      <c r="B287" s="335"/>
      <c r="C287" s="336"/>
      <c r="D287" s="74" t="s">
        <v>55</v>
      </c>
      <c r="E287" s="75">
        <v>2000</v>
      </c>
      <c r="F287" s="75">
        <v>2000</v>
      </c>
      <c r="G287" s="86">
        <v>888</v>
      </c>
      <c r="H287" s="171">
        <f t="shared" si="37"/>
        <v>44.4</v>
      </c>
      <c r="I287" s="87"/>
      <c r="J287" s="87"/>
    </row>
    <row r="288" spans="1:18" ht="25.5" x14ac:dyDescent="0.25">
      <c r="A288" s="217">
        <v>324</v>
      </c>
      <c r="B288" s="218"/>
      <c r="C288" s="219"/>
      <c r="D288" s="14" t="s">
        <v>85</v>
      </c>
      <c r="E288" s="75">
        <v>4500</v>
      </c>
      <c r="F288" s="75">
        <v>4500</v>
      </c>
      <c r="G288" s="86">
        <f>G289</f>
        <v>14840.1</v>
      </c>
      <c r="H288" s="171">
        <f t="shared" si="37"/>
        <v>329.78000000000003</v>
      </c>
      <c r="I288" s="70"/>
      <c r="J288" s="70"/>
    </row>
    <row r="289" spans="1:17" ht="25.5" x14ac:dyDescent="0.25">
      <c r="A289" s="334">
        <v>3241</v>
      </c>
      <c r="B289" s="335"/>
      <c r="C289" s="336"/>
      <c r="D289" s="14" t="s">
        <v>85</v>
      </c>
      <c r="E289" s="75">
        <v>4500</v>
      </c>
      <c r="F289" s="75">
        <v>4500</v>
      </c>
      <c r="G289" s="86">
        <v>14840.1</v>
      </c>
      <c r="H289" s="171">
        <f t="shared" si="37"/>
        <v>329.78000000000003</v>
      </c>
      <c r="I289" s="87"/>
      <c r="J289" s="68"/>
    </row>
    <row r="290" spans="1:17" ht="25.5" x14ac:dyDescent="0.25">
      <c r="A290" s="217">
        <v>329</v>
      </c>
      <c r="B290" s="218"/>
      <c r="C290" s="219"/>
      <c r="D290" s="14" t="s">
        <v>58</v>
      </c>
      <c r="E290" s="75">
        <v>500</v>
      </c>
      <c r="F290" s="75">
        <v>500</v>
      </c>
      <c r="G290" s="86">
        <f>SUM(G291:G293)</f>
        <v>42982.03</v>
      </c>
      <c r="H290" s="171">
        <f t="shared" si="37"/>
        <v>8596.4060000000009</v>
      </c>
      <c r="I290" s="70"/>
      <c r="J290" s="70"/>
    </row>
    <row r="291" spans="1:17" x14ac:dyDescent="0.25">
      <c r="A291" s="334">
        <v>3292</v>
      </c>
      <c r="B291" s="335"/>
      <c r="C291" s="336"/>
      <c r="D291" s="74" t="s">
        <v>59</v>
      </c>
      <c r="E291" s="75">
        <v>200</v>
      </c>
      <c r="F291" s="75">
        <v>200</v>
      </c>
      <c r="G291" s="86">
        <v>0</v>
      </c>
      <c r="H291" s="171">
        <f t="shared" si="37"/>
        <v>0</v>
      </c>
      <c r="I291" s="70"/>
      <c r="J291" s="70"/>
    </row>
    <row r="292" spans="1:17" x14ac:dyDescent="0.25">
      <c r="A292" s="334">
        <v>3293</v>
      </c>
      <c r="B292" s="335"/>
      <c r="C292" s="336"/>
      <c r="D292" s="74" t="s">
        <v>60</v>
      </c>
      <c r="E292" s="75">
        <v>100</v>
      </c>
      <c r="F292" s="75">
        <v>100</v>
      </c>
      <c r="G292" s="86">
        <v>20.399999999999999</v>
      </c>
      <c r="H292" s="171">
        <f t="shared" si="37"/>
        <v>20.399999999999999</v>
      </c>
      <c r="I292" s="70"/>
      <c r="J292" s="70"/>
    </row>
    <row r="293" spans="1:17" ht="25.5" x14ac:dyDescent="0.25">
      <c r="A293" s="334">
        <v>3299</v>
      </c>
      <c r="B293" s="335"/>
      <c r="C293" s="336"/>
      <c r="D293" s="14" t="s">
        <v>132</v>
      </c>
      <c r="E293" s="75">
        <v>200</v>
      </c>
      <c r="F293" s="75">
        <v>200</v>
      </c>
      <c r="G293" s="86">
        <v>42961.63</v>
      </c>
      <c r="H293" s="171">
        <f t="shared" si="37"/>
        <v>21480.814999999999</v>
      </c>
      <c r="I293" s="87"/>
      <c r="J293" s="68"/>
    </row>
    <row r="294" spans="1:17" ht="26.25" customHeight="1" x14ac:dyDescent="0.25">
      <c r="A294" s="331">
        <v>34</v>
      </c>
      <c r="B294" s="332"/>
      <c r="C294" s="333"/>
      <c r="D294" s="28" t="s">
        <v>63</v>
      </c>
      <c r="E294" s="77">
        <v>2000</v>
      </c>
      <c r="F294" s="77">
        <v>2000</v>
      </c>
      <c r="G294" s="117">
        <v>0</v>
      </c>
      <c r="H294" s="173">
        <f t="shared" si="37"/>
        <v>0</v>
      </c>
      <c r="I294" s="87"/>
      <c r="J294" s="87"/>
      <c r="L294" s="59"/>
      <c r="M294" s="59"/>
      <c r="N294" s="59"/>
      <c r="O294" s="59"/>
      <c r="Q294" s="59"/>
    </row>
    <row r="295" spans="1:17" x14ac:dyDescent="0.25">
      <c r="A295" s="217">
        <v>343</v>
      </c>
      <c r="B295" s="218"/>
      <c r="C295" s="219"/>
      <c r="D295" s="74" t="s">
        <v>64</v>
      </c>
      <c r="E295" s="75">
        <v>2000</v>
      </c>
      <c r="F295" s="75">
        <v>2000</v>
      </c>
      <c r="G295" s="86">
        <v>0</v>
      </c>
      <c r="H295" s="171">
        <f t="shared" si="37"/>
        <v>0</v>
      </c>
      <c r="I295" s="87"/>
      <c r="J295" s="87"/>
      <c r="L295" s="59"/>
      <c r="M295" s="59"/>
      <c r="N295" s="59"/>
      <c r="O295" s="59"/>
    </row>
    <row r="296" spans="1:17" ht="25.5" x14ac:dyDescent="0.25">
      <c r="A296" s="217"/>
      <c r="B296" s="218">
        <v>3431</v>
      </c>
      <c r="C296" s="219"/>
      <c r="D296" s="74" t="s">
        <v>65</v>
      </c>
      <c r="E296" s="75">
        <v>2000</v>
      </c>
      <c r="F296" s="75">
        <v>2000</v>
      </c>
      <c r="G296" s="86">
        <v>0</v>
      </c>
      <c r="H296" s="171">
        <f t="shared" si="37"/>
        <v>0</v>
      </c>
      <c r="I296" s="87"/>
      <c r="J296" s="87"/>
      <c r="L296" s="59"/>
      <c r="M296" s="59"/>
      <c r="N296" s="59"/>
      <c r="O296" s="59"/>
    </row>
    <row r="297" spans="1:17" ht="70.150000000000006" customHeight="1" x14ac:dyDescent="0.25">
      <c r="A297" s="214" t="s">
        <v>181</v>
      </c>
      <c r="B297" s="215"/>
      <c r="C297" s="216"/>
      <c r="D297" s="73" t="s">
        <v>182</v>
      </c>
      <c r="E297" s="82">
        <v>3000</v>
      </c>
      <c r="F297" s="82">
        <v>3000</v>
      </c>
      <c r="G297" s="150">
        <f>G298</f>
        <v>1003.78</v>
      </c>
      <c r="H297" s="171">
        <f t="shared" si="37"/>
        <v>33.459333333333333</v>
      </c>
      <c r="L297" s="59"/>
      <c r="M297" s="59"/>
      <c r="N297" s="59"/>
      <c r="O297" s="59"/>
      <c r="Q297" s="59"/>
    </row>
    <row r="298" spans="1:17" ht="27.6" customHeight="1" x14ac:dyDescent="0.25">
      <c r="A298" s="33" t="s">
        <v>92</v>
      </c>
      <c r="B298" s="34"/>
      <c r="C298" s="32"/>
      <c r="D298" s="32" t="s">
        <v>108</v>
      </c>
      <c r="E298" s="76">
        <v>3000</v>
      </c>
      <c r="F298" s="76">
        <v>3000</v>
      </c>
      <c r="G298" s="116">
        <f>G299</f>
        <v>1003.78</v>
      </c>
      <c r="H298" s="172">
        <f t="shared" si="37"/>
        <v>33.459333333333333</v>
      </c>
      <c r="I298" s="159">
        <f>E298</f>
        <v>3000</v>
      </c>
      <c r="J298" s="159">
        <f t="shared" ref="J298:K298" si="39">F298</f>
        <v>3000</v>
      </c>
      <c r="K298" s="159">
        <f t="shared" si="39"/>
        <v>1003.78</v>
      </c>
      <c r="M298">
        <v>98</v>
      </c>
    </row>
    <row r="299" spans="1:17" ht="27.6" customHeight="1" x14ac:dyDescent="0.25">
      <c r="A299" s="214">
        <v>3</v>
      </c>
      <c r="B299" s="215"/>
      <c r="C299" s="216"/>
      <c r="D299" s="73" t="s">
        <v>17</v>
      </c>
      <c r="E299" s="82">
        <v>3000</v>
      </c>
      <c r="F299" s="82">
        <v>3000</v>
      </c>
      <c r="G299" s="150">
        <f>G300</f>
        <v>1003.78</v>
      </c>
      <c r="H299" s="171">
        <f t="shared" si="37"/>
        <v>33.459333333333333</v>
      </c>
    </row>
    <row r="300" spans="1:17" ht="27.6" customHeight="1" x14ac:dyDescent="0.25">
      <c r="A300" s="331">
        <v>38</v>
      </c>
      <c r="B300" s="332"/>
      <c r="C300" s="333"/>
      <c r="D300" s="28" t="s">
        <v>160</v>
      </c>
      <c r="E300" s="77">
        <v>3000</v>
      </c>
      <c r="F300" s="77">
        <v>3000</v>
      </c>
      <c r="G300" s="117">
        <f>G301</f>
        <v>1003.78</v>
      </c>
      <c r="H300" s="173">
        <f t="shared" si="37"/>
        <v>33.459333333333333</v>
      </c>
    </row>
    <row r="301" spans="1:17" ht="27.6" customHeight="1" x14ac:dyDescent="0.25">
      <c r="A301" s="217">
        <v>381</v>
      </c>
      <c r="B301" s="218"/>
      <c r="C301" s="219"/>
      <c r="D301" s="74" t="s">
        <v>124</v>
      </c>
      <c r="E301" s="75">
        <v>3000</v>
      </c>
      <c r="F301" s="75">
        <v>3000</v>
      </c>
      <c r="G301" s="75">
        <v>1003.78</v>
      </c>
      <c r="H301" s="171">
        <f t="shared" si="37"/>
        <v>33.459333333333333</v>
      </c>
    </row>
    <row r="302" spans="1:17" ht="27.6" customHeight="1" x14ac:dyDescent="0.25">
      <c r="A302" s="217"/>
      <c r="B302" s="218">
        <v>3812</v>
      </c>
      <c r="C302" s="219"/>
      <c r="D302" s="74" t="s">
        <v>163</v>
      </c>
      <c r="E302" s="75">
        <v>3000</v>
      </c>
      <c r="F302" s="75">
        <v>3000</v>
      </c>
      <c r="G302" s="75">
        <v>1003.78</v>
      </c>
      <c r="H302" s="171">
        <f t="shared" si="37"/>
        <v>33.459333333333333</v>
      </c>
    </row>
    <row r="303" spans="1:17" ht="48.75" customHeight="1" x14ac:dyDescent="0.25">
      <c r="A303" s="214" t="s">
        <v>115</v>
      </c>
      <c r="B303" s="215"/>
      <c r="C303" s="216"/>
      <c r="D303" s="15" t="s">
        <v>116</v>
      </c>
      <c r="E303" s="82">
        <v>4000</v>
      </c>
      <c r="F303" s="82">
        <v>4000</v>
      </c>
      <c r="G303" s="82">
        <f>G304</f>
        <v>8547.25</v>
      </c>
      <c r="H303" s="171">
        <f t="shared" si="37"/>
        <v>213.68125000000001</v>
      </c>
      <c r="I303" s="60">
        <f>E303</f>
        <v>4000</v>
      </c>
      <c r="J303" s="60">
        <f t="shared" ref="J303:K303" si="40">F303</f>
        <v>4000</v>
      </c>
      <c r="K303" s="60">
        <f t="shared" si="40"/>
        <v>8547.25</v>
      </c>
      <c r="M303">
        <v>92</v>
      </c>
    </row>
    <row r="304" spans="1:17" ht="36" customHeight="1" x14ac:dyDescent="0.25">
      <c r="A304" s="33" t="s">
        <v>117</v>
      </c>
      <c r="B304" s="34"/>
      <c r="C304" s="32"/>
      <c r="D304" s="32" t="s">
        <v>118</v>
      </c>
      <c r="E304" s="76">
        <v>4000</v>
      </c>
      <c r="F304" s="76">
        <v>4000</v>
      </c>
      <c r="G304" s="76">
        <f>G305+G314</f>
        <v>8547.25</v>
      </c>
      <c r="H304" s="172">
        <f t="shared" si="37"/>
        <v>213.68125000000001</v>
      </c>
      <c r="K304" s="66"/>
    </row>
    <row r="305" spans="1:18" ht="18.75" customHeight="1" x14ac:dyDescent="0.25">
      <c r="A305" s="214">
        <v>3</v>
      </c>
      <c r="B305" s="215"/>
      <c r="C305" s="216"/>
      <c r="D305" s="15" t="s">
        <v>17</v>
      </c>
      <c r="E305" s="75">
        <v>4000</v>
      </c>
      <c r="F305" s="75">
        <v>4000</v>
      </c>
      <c r="G305" s="75">
        <f>G309</f>
        <v>875</v>
      </c>
      <c r="H305" s="171">
        <f t="shared" si="37"/>
        <v>21.875</v>
      </c>
    </row>
    <row r="306" spans="1:18" ht="27" customHeight="1" x14ac:dyDescent="0.25">
      <c r="A306" s="331">
        <v>31</v>
      </c>
      <c r="B306" s="332"/>
      <c r="C306" s="333"/>
      <c r="D306" s="28" t="s">
        <v>18</v>
      </c>
      <c r="E306" s="77">
        <v>2000</v>
      </c>
      <c r="F306" s="77">
        <v>2000</v>
      </c>
      <c r="G306" s="77">
        <v>0</v>
      </c>
      <c r="H306" s="173">
        <f t="shared" si="37"/>
        <v>0</v>
      </c>
    </row>
    <row r="307" spans="1:18" x14ac:dyDescent="0.25">
      <c r="A307" s="217">
        <v>312</v>
      </c>
      <c r="B307" s="218"/>
      <c r="C307" s="219"/>
      <c r="D307" s="14" t="s">
        <v>76</v>
      </c>
      <c r="E307" s="75">
        <v>2000</v>
      </c>
      <c r="F307" s="75">
        <v>2000</v>
      </c>
      <c r="G307" s="75">
        <v>0</v>
      </c>
      <c r="H307" s="171">
        <f t="shared" si="37"/>
        <v>0</v>
      </c>
    </row>
    <row r="308" spans="1:18" x14ac:dyDescent="0.25">
      <c r="A308" s="334">
        <v>3121</v>
      </c>
      <c r="B308" s="335"/>
      <c r="C308" s="336"/>
      <c r="D308" s="14" t="s">
        <v>76</v>
      </c>
      <c r="E308" s="75">
        <v>2000</v>
      </c>
      <c r="F308" s="75">
        <v>2000</v>
      </c>
      <c r="G308" s="75">
        <v>0</v>
      </c>
      <c r="H308" s="171">
        <f t="shared" si="37"/>
        <v>0</v>
      </c>
      <c r="I308" s="89"/>
      <c r="J308" s="61"/>
    </row>
    <row r="309" spans="1:18" ht="24.75" customHeight="1" x14ac:dyDescent="0.25">
      <c r="A309" s="331">
        <v>32</v>
      </c>
      <c r="B309" s="332"/>
      <c r="C309" s="333"/>
      <c r="D309" s="28" t="s">
        <v>27</v>
      </c>
      <c r="E309" s="77">
        <v>2000</v>
      </c>
      <c r="F309" s="77">
        <v>2000</v>
      </c>
      <c r="G309" s="77">
        <f>G312</f>
        <v>875</v>
      </c>
      <c r="H309" s="173">
        <f t="shared" si="37"/>
        <v>43.75</v>
      </c>
    </row>
    <row r="310" spans="1:18" x14ac:dyDescent="0.25">
      <c r="A310" s="217">
        <v>321</v>
      </c>
      <c r="B310" s="218"/>
      <c r="C310" s="219"/>
      <c r="D310" s="14" t="s">
        <v>127</v>
      </c>
      <c r="E310" s="75">
        <v>2000</v>
      </c>
      <c r="F310" s="75">
        <v>2000</v>
      </c>
      <c r="G310" s="75">
        <v>0</v>
      </c>
      <c r="H310" s="171">
        <f t="shared" si="37"/>
        <v>0</v>
      </c>
    </row>
    <row r="311" spans="1:18" x14ac:dyDescent="0.25">
      <c r="A311" s="334">
        <v>3211</v>
      </c>
      <c r="B311" s="335"/>
      <c r="C311" s="336"/>
      <c r="D311" s="14" t="s">
        <v>40</v>
      </c>
      <c r="E311" s="75">
        <v>2000</v>
      </c>
      <c r="F311" s="75">
        <v>2000</v>
      </c>
      <c r="G311" s="75">
        <v>0</v>
      </c>
      <c r="H311" s="171">
        <f t="shared" si="37"/>
        <v>0</v>
      </c>
    </row>
    <row r="312" spans="1:18" x14ac:dyDescent="0.25">
      <c r="A312" s="24">
        <v>323</v>
      </c>
      <c r="B312" s="25"/>
      <c r="C312" s="26"/>
      <c r="D312" s="26" t="s">
        <v>69</v>
      </c>
      <c r="E312" s="86">
        <v>0</v>
      </c>
      <c r="F312" s="86">
        <v>0</v>
      </c>
      <c r="G312" s="86">
        <f>G313</f>
        <v>875</v>
      </c>
      <c r="H312" s="234" t="e">
        <f t="shared" si="37"/>
        <v>#DIV/0!</v>
      </c>
    </row>
    <row r="313" spans="1:18" ht="25.5" x14ac:dyDescent="0.25">
      <c r="A313" s="24"/>
      <c r="B313" s="25">
        <v>3232</v>
      </c>
      <c r="C313" s="26"/>
      <c r="D313" s="26" t="s">
        <v>70</v>
      </c>
      <c r="E313" s="86">
        <v>0</v>
      </c>
      <c r="F313" s="86">
        <v>0</v>
      </c>
      <c r="G313" s="86">
        <v>875</v>
      </c>
      <c r="H313" s="234" t="e">
        <f t="shared" si="37"/>
        <v>#DIV/0!</v>
      </c>
    </row>
    <row r="314" spans="1:18" ht="25.5" x14ac:dyDescent="0.25">
      <c r="A314" s="24">
        <v>4</v>
      </c>
      <c r="B314" s="25"/>
      <c r="C314" s="26"/>
      <c r="D314" s="26" t="s">
        <v>19</v>
      </c>
      <c r="E314" s="86">
        <v>0</v>
      </c>
      <c r="F314" s="86">
        <v>0</v>
      </c>
      <c r="G314" s="86">
        <f>G315</f>
        <v>7672.25</v>
      </c>
      <c r="H314" s="234" t="e">
        <f t="shared" si="37"/>
        <v>#DIV/0!</v>
      </c>
    </row>
    <row r="315" spans="1:18" ht="38.25" x14ac:dyDescent="0.25">
      <c r="A315" s="337">
        <v>42</v>
      </c>
      <c r="B315" s="338"/>
      <c r="C315" s="339"/>
      <c r="D315" s="236" t="s">
        <v>130</v>
      </c>
      <c r="E315" s="117">
        <v>0</v>
      </c>
      <c r="F315" s="117">
        <v>0</v>
      </c>
      <c r="G315" s="117">
        <f>G316</f>
        <v>7672.25</v>
      </c>
      <c r="H315" s="237" t="e">
        <f t="shared" si="37"/>
        <v>#DIV/0!</v>
      </c>
    </row>
    <row r="316" spans="1:18" x14ac:dyDescent="0.25">
      <c r="A316" s="24">
        <v>422</v>
      </c>
      <c r="B316" s="25"/>
      <c r="C316" s="26"/>
      <c r="D316" s="26" t="s">
        <v>133</v>
      </c>
      <c r="E316" s="86">
        <v>0</v>
      </c>
      <c r="F316" s="86">
        <v>0</v>
      </c>
      <c r="G316" s="86">
        <f>G317</f>
        <v>7672.25</v>
      </c>
      <c r="H316" s="234" t="e">
        <f t="shared" si="37"/>
        <v>#DIV/0!</v>
      </c>
    </row>
    <row r="317" spans="1:18" x14ac:dyDescent="0.25">
      <c r="A317" s="24"/>
      <c r="B317" s="25">
        <v>4223</v>
      </c>
      <c r="C317" s="26"/>
      <c r="D317" s="26" t="s">
        <v>103</v>
      </c>
      <c r="E317" s="86">
        <v>0</v>
      </c>
      <c r="F317" s="86">
        <v>0</v>
      </c>
      <c r="G317" s="86">
        <v>7672.25</v>
      </c>
      <c r="H317" s="234" t="e">
        <f t="shared" si="37"/>
        <v>#DIV/0!</v>
      </c>
    </row>
    <row r="318" spans="1:18" ht="19.5" customHeight="1" x14ac:dyDescent="0.25">
      <c r="Q318" s="59"/>
    </row>
    <row r="319" spans="1:18" x14ac:dyDescent="0.25">
      <c r="R319" s="59"/>
    </row>
    <row r="323" spans="17:17" x14ac:dyDescent="0.25">
      <c r="Q323" s="59"/>
    </row>
    <row r="325" spans="17:17" x14ac:dyDescent="0.25">
      <c r="Q325" s="59"/>
    </row>
    <row r="326" spans="17:17" x14ac:dyDescent="0.25">
      <c r="Q326" s="59"/>
    </row>
  </sheetData>
  <autoFilter ref="A4:G317">
    <filterColumn colId="0" showButton="0"/>
    <filterColumn colId="1" showButton="0"/>
  </autoFilter>
  <mergeCells count="127">
    <mergeCell ref="A1:G1"/>
    <mergeCell ref="A117:C117"/>
    <mergeCell ref="A210:C210"/>
    <mergeCell ref="A13:C13"/>
    <mergeCell ref="A9:C9"/>
    <mergeCell ref="A10:C10"/>
    <mergeCell ref="A3:G3"/>
    <mergeCell ref="A4:C4"/>
    <mergeCell ref="A11:C11"/>
    <mergeCell ref="A12:C12"/>
    <mergeCell ref="A5:C5"/>
    <mergeCell ref="A116:C116"/>
    <mergeCell ref="A7:C7"/>
    <mergeCell ref="A6:C6"/>
    <mergeCell ref="A8:C8"/>
    <mergeCell ref="A191:C191"/>
    <mergeCell ref="A184:C184"/>
    <mergeCell ref="A178:C178"/>
    <mergeCell ref="A188:C188"/>
    <mergeCell ref="A182:C182"/>
    <mergeCell ref="A176:C176"/>
    <mergeCell ref="A174:C174"/>
    <mergeCell ref="A172:C172"/>
    <mergeCell ref="A155:C155"/>
    <mergeCell ref="A311:C311"/>
    <mergeCell ref="A308:C308"/>
    <mergeCell ref="A293:C293"/>
    <mergeCell ref="A292:C292"/>
    <mergeCell ref="A291:C291"/>
    <mergeCell ref="A114:C114"/>
    <mergeCell ref="A115:C115"/>
    <mergeCell ref="A113:C113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26:C26"/>
    <mergeCell ref="A27:C27"/>
    <mergeCell ref="A39:C39"/>
    <mergeCell ref="A37:C37"/>
    <mergeCell ref="A282:C282"/>
    <mergeCell ref="A281:C281"/>
    <mergeCell ref="A278:C278"/>
    <mergeCell ref="A223:C223"/>
    <mergeCell ref="A222:C222"/>
    <mergeCell ref="A289:C289"/>
    <mergeCell ref="A287:C287"/>
    <mergeCell ref="A286:C286"/>
    <mergeCell ref="A285:C285"/>
    <mergeCell ref="A284:C284"/>
    <mergeCell ref="A199:C199"/>
    <mergeCell ref="A193:C193"/>
    <mergeCell ref="A219:C219"/>
    <mergeCell ref="A217:C217"/>
    <mergeCell ref="A216:C216"/>
    <mergeCell ref="A205:C205"/>
    <mergeCell ref="A204:C204"/>
    <mergeCell ref="A207:C207"/>
    <mergeCell ref="A153:C153"/>
    <mergeCell ref="A170:C170"/>
    <mergeCell ref="A163:C163"/>
    <mergeCell ref="A160:C160"/>
    <mergeCell ref="A156:C156"/>
    <mergeCell ref="A145:C145"/>
    <mergeCell ref="A144:C144"/>
    <mergeCell ref="A143:C143"/>
    <mergeCell ref="A142:C142"/>
    <mergeCell ref="A141:C141"/>
    <mergeCell ref="A151:C151"/>
    <mergeCell ref="A149:C149"/>
    <mergeCell ref="A148:C148"/>
    <mergeCell ref="A147:C147"/>
    <mergeCell ref="A146:C146"/>
    <mergeCell ref="A134:C134"/>
    <mergeCell ref="A131:C131"/>
    <mergeCell ref="A130:C130"/>
    <mergeCell ref="A127:C127"/>
    <mergeCell ref="A124:C124"/>
    <mergeCell ref="A128:C128"/>
    <mergeCell ref="A139:C139"/>
    <mergeCell ref="A138:C138"/>
    <mergeCell ref="A137:C137"/>
    <mergeCell ref="A136:C136"/>
    <mergeCell ref="A135:C135"/>
    <mergeCell ref="A71:C71"/>
    <mergeCell ref="A59:C59"/>
    <mergeCell ref="A50:C50"/>
    <mergeCell ref="A48:C48"/>
    <mergeCell ref="A120:C120"/>
    <mergeCell ref="A110:C110"/>
    <mergeCell ref="A103:C103"/>
    <mergeCell ref="A96:C96"/>
    <mergeCell ref="A89:C89"/>
    <mergeCell ref="A82:C82"/>
    <mergeCell ref="A75:C75"/>
    <mergeCell ref="A69:C69"/>
    <mergeCell ref="A63:C63"/>
    <mergeCell ref="A57:C57"/>
    <mergeCell ref="A46:C46"/>
    <mergeCell ref="A40:C40"/>
    <mergeCell ref="A29:C29"/>
    <mergeCell ref="A28:C28"/>
    <mergeCell ref="A315:C315"/>
    <mergeCell ref="A309:C309"/>
    <mergeCell ref="A306:C306"/>
    <mergeCell ref="A300:C300"/>
    <mergeCell ref="A294:C294"/>
    <mergeCell ref="A276:C276"/>
    <mergeCell ref="A267:C267"/>
    <mergeCell ref="A262:C262"/>
    <mergeCell ref="A254:C254"/>
    <mergeCell ref="A246:C246"/>
    <mergeCell ref="A242:C242"/>
    <mergeCell ref="A239:C239"/>
    <mergeCell ref="A224:C224"/>
    <mergeCell ref="A214:C214"/>
    <mergeCell ref="A36:C36"/>
    <mergeCell ref="A35:C35"/>
    <mergeCell ref="A33:C33"/>
    <mergeCell ref="A32:C32"/>
    <mergeCell ref="A30:C30"/>
    <mergeCell ref="A122:C12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Prihodi i rashodi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2024-07-15T09:25:48Z</cp:lastPrinted>
  <dcterms:created xsi:type="dcterms:W3CDTF">2022-08-12T12:51:27Z</dcterms:created>
  <dcterms:modified xsi:type="dcterms:W3CDTF">2025-03-31T12:00:22Z</dcterms:modified>
</cp:coreProperties>
</file>